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195" windowHeight="129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E10" i="1"/>
  <c r="C10" i="1"/>
  <c r="C39" i="1" l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63" i="1" l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F20" i="1"/>
  <c r="F19" i="1"/>
  <c r="E19" i="1"/>
  <c r="G11" i="1"/>
  <c r="E11" i="1"/>
  <c r="D19" i="1" s="1"/>
  <c r="E60" i="1" l="1"/>
  <c r="E44" i="1"/>
  <c r="E48" i="1"/>
  <c r="E52" i="1"/>
  <c r="E58" i="1"/>
  <c r="E63" i="1"/>
  <c r="E43" i="1"/>
  <c r="E45" i="1"/>
  <c r="E47" i="1"/>
  <c r="E49" i="1"/>
  <c r="E51" i="1"/>
  <c r="E53" i="1"/>
  <c r="E55" i="1"/>
  <c r="E57" i="1"/>
  <c r="E59" i="1"/>
  <c r="E61" i="1"/>
  <c r="E46" i="1"/>
  <c r="E50" i="1"/>
  <c r="E54" i="1"/>
  <c r="E56" i="1"/>
  <c r="E62" i="1"/>
  <c r="G63" i="1"/>
  <c r="F43" i="1"/>
  <c r="F45" i="1"/>
  <c r="F47" i="1"/>
  <c r="F49" i="1"/>
  <c r="F51" i="1"/>
  <c r="F53" i="1"/>
  <c r="G54" i="1"/>
  <c r="F57" i="1"/>
  <c r="G58" i="1"/>
  <c r="F59" i="1"/>
  <c r="F61" i="1"/>
  <c r="G62" i="1"/>
  <c r="G43" i="1"/>
  <c r="F44" i="1"/>
  <c r="G45" i="1"/>
  <c r="F46" i="1"/>
  <c r="G47" i="1"/>
  <c r="F48" i="1"/>
  <c r="G49" i="1"/>
  <c r="F50" i="1"/>
  <c r="G51" i="1"/>
  <c r="F52" i="1"/>
  <c r="G53" i="1"/>
  <c r="F54" i="1"/>
  <c r="G55" i="1"/>
  <c r="F56" i="1"/>
  <c r="G57" i="1"/>
  <c r="F58" i="1"/>
  <c r="G59" i="1"/>
  <c r="F60" i="1"/>
  <c r="G61" i="1"/>
  <c r="F62" i="1"/>
  <c r="F63" i="1"/>
  <c r="E20" i="1"/>
  <c r="D20" i="1" s="1"/>
  <c r="G44" i="1"/>
  <c r="G46" i="1"/>
  <c r="G48" i="1"/>
  <c r="G50" i="1"/>
  <c r="G52" i="1"/>
  <c r="F55" i="1"/>
  <c r="G56" i="1"/>
  <c r="G60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43" i="1"/>
  <c r="I43" i="1" l="1"/>
  <c r="J43" i="1"/>
  <c r="J63" i="1"/>
  <c r="K63" i="1" s="1"/>
  <c r="I63" i="1"/>
  <c r="J61" i="1"/>
  <c r="K61" i="1" s="1"/>
  <c r="I61" i="1"/>
  <c r="J59" i="1"/>
  <c r="K59" i="1" s="1"/>
  <c r="I59" i="1"/>
  <c r="J57" i="1"/>
  <c r="K57" i="1" s="1"/>
  <c r="I57" i="1"/>
  <c r="J55" i="1"/>
  <c r="K55" i="1" s="1"/>
  <c r="I55" i="1"/>
  <c r="J53" i="1"/>
  <c r="K53" i="1" s="1"/>
  <c r="I53" i="1"/>
  <c r="J51" i="1"/>
  <c r="K51" i="1" s="1"/>
  <c r="I51" i="1"/>
  <c r="I49" i="1"/>
  <c r="J49" i="1"/>
  <c r="I47" i="1"/>
  <c r="J47" i="1"/>
  <c r="J45" i="1"/>
  <c r="K45" i="1" s="1"/>
  <c r="I45" i="1"/>
  <c r="H62" i="1"/>
  <c r="J62" i="1"/>
  <c r="I62" i="1"/>
  <c r="J60" i="1"/>
  <c r="I60" i="1"/>
  <c r="H58" i="1"/>
  <c r="J58" i="1"/>
  <c r="K58" i="1" s="1"/>
  <c r="I58" i="1"/>
  <c r="J56" i="1"/>
  <c r="K56" i="1" s="1"/>
  <c r="I56" i="1"/>
  <c r="H54" i="1"/>
  <c r="J54" i="1"/>
  <c r="I54" i="1"/>
  <c r="J52" i="1"/>
  <c r="I52" i="1"/>
  <c r="J50" i="1"/>
  <c r="I50" i="1"/>
  <c r="H48" i="1"/>
  <c r="J48" i="1"/>
  <c r="K48" i="1" s="1"/>
  <c r="I48" i="1"/>
  <c r="J46" i="1"/>
  <c r="K46" i="1" s="1"/>
  <c r="I46" i="1"/>
  <c r="I44" i="1"/>
  <c r="J44" i="1"/>
  <c r="G19" i="1"/>
  <c r="H63" i="1"/>
  <c r="H61" i="1"/>
  <c r="H59" i="1"/>
  <c r="H57" i="1"/>
  <c r="H55" i="1"/>
  <c r="H53" i="1"/>
  <c r="H51" i="1"/>
  <c r="H49" i="1"/>
  <c r="H45" i="1"/>
  <c r="H47" i="1"/>
  <c r="H56" i="1"/>
  <c r="H52" i="1"/>
  <c r="H44" i="1"/>
  <c r="H60" i="1"/>
  <c r="H50" i="1"/>
  <c r="H46" i="1"/>
  <c r="F21" i="1"/>
  <c r="K44" i="1" l="1"/>
  <c r="L44" i="1" s="1"/>
  <c r="L46" i="1"/>
  <c r="L48" i="1"/>
  <c r="K50" i="1"/>
  <c r="K52" i="1"/>
  <c r="L52" i="1" s="1"/>
  <c r="K54" i="1"/>
  <c r="L56" i="1"/>
  <c r="L58" i="1"/>
  <c r="K60" i="1"/>
  <c r="L60" i="1" s="1"/>
  <c r="K62" i="1"/>
  <c r="L45" i="1"/>
  <c r="K47" i="1"/>
  <c r="K49" i="1"/>
  <c r="L49" i="1" s="1"/>
  <c r="L51" i="1"/>
  <c r="L53" i="1"/>
  <c r="L55" i="1"/>
  <c r="L57" i="1"/>
  <c r="L59" i="1"/>
  <c r="L61" i="1"/>
  <c r="L63" i="1"/>
  <c r="K43" i="1"/>
  <c r="L43" i="1" s="1"/>
  <c r="L50" i="1"/>
  <c r="L54" i="1"/>
  <c r="L62" i="1"/>
  <c r="L47" i="1"/>
  <c r="H43" i="1"/>
  <c r="E21" i="1"/>
  <c r="D21" i="1" s="1"/>
  <c r="G20" i="1"/>
  <c r="F22" i="1" l="1"/>
  <c r="E22" i="1" l="1"/>
  <c r="D22" i="1" s="1"/>
  <c r="G21" i="1"/>
  <c r="F23" i="1" l="1"/>
  <c r="E23" i="1" l="1"/>
  <c r="D23" i="1" s="1"/>
  <c r="G22" i="1"/>
  <c r="F24" i="1" l="1"/>
  <c r="E24" i="1" l="1"/>
  <c r="D24" i="1" s="1"/>
  <c r="G23" i="1"/>
  <c r="F25" i="1" l="1"/>
  <c r="E25" i="1" l="1"/>
  <c r="D25" i="1" s="1"/>
  <c r="G24" i="1"/>
  <c r="F26" i="1" l="1"/>
  <c r="E26" i="1" l="1"/>
  <c r="D26" i="1" s="1"/>
  <c r="G25" i="1"/>
  <c r="F27" i="1" l="1"/>
  <c r="E27" i="1" l="1"/>
  <c r="D27" i="1" s="1"/>
  <c r="G26" i="1"/>
  <c r="F28" i="1" l="1"/>
  <c r="E28" i="1" l="1"/>
  <c r="D28" i="1" s="1"/>
  <c r="G27" i="1"/>
  <c r="F29" i="1" l="1"/>
  <c r="E29" i="1" l="1"/>
  <c r="D29" i="1" s="1"/>
  <c r="G28" i="1"/>
  <c r="F30" i="1" l="1"/>
  <c r="E30" i="1" l="1"/>
  <c r="D30" i="1" s="1"/>
  <c r="G29" i="1"/>
  <c r="F31" i="1" l="1"/>
  <c r="E31" i="1" l="1"/>
  <c r="D31" i="1" s="1"/>
  <c r="G30" i="1"/>
  <c r="F32" i="1" l="1"/>
  <c r="E32" i="1" l="1"/>
  <c r="D32" i="1" s="1"/>
  <c r="G31" i="1"/>
  <c r="F33" i="1" l="1"/>
  <c r="E33" i="1" l="1"/>
  <c r="D33" i="1" s="1"/>
  <c r="G32" i="1"/>
  <c r="F34" i="1" l="1"/>
  <c r="E34" i="1" l="1"/>
  <c r="D34" i="1" s="1"/>
  <c r="G33" i="1"/>
  <c r="F35" i="1" l="1"/>
  <c r="E35" i="1" l="1"/>
  <c r="D35" i="1" s="1"/>
  <c r="G34" i="1"/>
  <c r="F36" i="1" l="1"/>
  <c r="E36" i="1" l="1"/>
  <c r="D36" i="1" s="1"/>
  <c r="G35" i="1"/>
  <c r="F37" i="1" l="1"/>
  <c r="E37" i="1" l="1"/>
  <c r="D37" i="1" s="1"/>
  <c r="G36" i="1"/>
  <c r="F38" i="1" l="1"/>
  <c r="E38" i="1" l="1"/>
  <c r="D38" i="1" s="1"/>
  <c r="G37" i="1"/>
  <c r="F39" i="1" l="1"/>
  <c r="E39" i="1" l="1"/>
  <c r="G38" i="1"/>
  <c r="G39" i="1" l="1"/>
  <c r="D39" i="1"/>
</calcChain>
</file>

<file path=xl/sharedStrings.xml><?xml version="1.0" encoding="utf-8"?>
<sst xmlns="http://schemas.openxmlformats.org/spreadsheetml/2006/main" count="44" uniqueCount="43">
  <si>
    <t>ｆｓ</t>
    <phoneticPr fontId="1"/>
  </si>
  <si>
    <t>n</t>
    <phoneticPr fontId="1"/>
  </si>
  <si>
    <t>x(n)</t>
    <phoneticPr fontId="1"/>
  </si>
  <si>
    <t>w(n)</t>
    <phoneticPr fontId="1"/>
  </si>
  <si>
    <t>w(n-1)</t>
    <phoneticPr fontId="1"/>
  </si>
  <si>
    <t>w(n-2)</t>
    <phoneticPr fontId="1"/>
  </si>
  <si>
    <t>y(n)</t>
    <phoneticPr fontId="1"/>
  </si>
  <si>
    <t>Zero-r</t>
    <phoneticPr fontId="1"/>
  </si>
  <si>
    <t>Pole-r</t>
    <phoneticPr fontId="1"/>
  </si>
  <si>
    <t>Zero-f</t>
    <phoneticPr fontId="1"/>
  </si>
  <si>
    <t>Pole-f</t>
    <phoneticPr fontId="1"/>
  </si>
  <si>
    <t>振幅</t>
    <rPh sb="0" eb="2">
      <t>シンプク</t>
    </rPh>
    <phoneticPr fontId="1"/>
  </si>
  <si>
    <t>f[Hz]</t>
    <phoneticPr fontId="1"/>
  </si>
  <si>
    <t>N-Re</t>
    <phoneticPr fontId="1"/>
  </si>
  <si>
    <t>N-Im</t>
    <phoneticPr fontId="1"/>
  </si>
  <si>
    <t>D-Re</t>
    <phoneticPr fontId="1"/>
  </si>
  <si>
    <t>D-Im</t>
    <phoneticPr fontId="1"/>
  </si>
  <si>
    <t>２次ＩＩＲフィルタの時間応答</t>
    <rPh sb="1" eb="2">
      <t>ジ</t>
    </rPh>
    <rPh sb="10" eb="12">
      <t>ジカン</t>
    </rPh>
    <rPh sb="12" eb="14">
      <t>オウトウ</t>
    </rPh>
    <phoneticPr fontId="1"/>
  </si>
  <si>
    <t>伝達関数の零点と極</t>
    <rPh sb="0" eb="2">
      <t>デンタツ</t>
    </rPh>
    <rPh sb="2" eb="4">
      <t>カンスウ</t>
    </rPh>
    <rPh sb="5" eb="6">
      <t>ゼロ</t>
    </rPh>
    <rPh sb="6" eb="7">
      <t>テン</t>
    </rPh>
    <rPh sb="8" eb="9">
      <t>キョク</t>
    </rPh>
    <phoneticPr fontId="1"/>
  </si>
  <si>
    <t>標本化周波数</t>
    <rPh sb="0" eb="3">
      <t>ヒョウホンカ</t>
    </rPh>
    <rPh sb="3" eb="6">
      <t>シュウハスウ</t>
    </rPh>
    <phoneticPr fontId="1"/>
  </si>
  <si>
    <t>スケーリング係数</t>
    <rPh sb="6" eb="8">
      <t>ケイスウ</t>
    </rPh>
    <phoneticPr fontId="1"/>
  </si>
  <si>
    <t>２次ＩＩＲフィルタの解析</t>
    <rPh sb="1" eb="2">
      <t>ジ</t>
    </rPh>
    <rPh sb="10" eb="12">
      <t>カイセキ</t>
    </rPh>
    <phoneticPr fontId="1"/>
  </si>
  <si>
    <t>ｈ0</t>
    <phoneticPr fontId="1"/>
  </si>
  <si>
    <t>ａ0</t>
    <phoneticPr fontId="1"/>
  </si>
  <si>
    <t>ａ1</t>
    <phoneticPr fontId="1"/>
  </si>
  <si>
    <t>ａ2</t>
    <phoneticPr fontId="1"/>
  </si>
  <si>
    <t>ｂ0</t>
    <phoneticPr fontId="1"/>
  </si>
  <si>
    <t>ｂ1</t>
    <phoneticPr fontId="1"/>
  </si>
  <si>
    <t>ｂ2</t>
    <phoneticPr fontId="1"/>
  </si>
  <si>
    <t>ｃ1</t>
    <phoneticPr fontId="1"/>
  </si>
  <si>
    <t>ｆ1</t>
    <phoneticPr fontId="1"/>
  </si>
  <si>
    <t>ｃ2</t>
    <phoneticPr fontId="1"/>
  </si>
  <si>
    <t>ｆ2</t>
    <phoneticPr fontId="1"/>
  </si>
  <si>
    <t>入力信号（振幅＝ｃ1，ｃ2，周波数＝ｆ1，ｆ2）</t>
    <rPh sb="0" eb="2">
      <t>ニュウリョク</t>
    </rPh>
    <rPh sb="2" eb="4">
      <t>シンゴウ</t>
    </rPh>
    <rPh sb="5" eb="7">
      <t>シンプク</t>
    </rPh>
    <rPh sb="14" eb="17">
      <t>シュウハスウ</t>
    </rPh>
    <phoneticPr fontId="1"/>
  </si>
  <si>
    <t>伝達関数の係数（上：分子／下：分母）</t>
    <rPh sb="0" eb="2">
      <t>デンタツ</t>
    </rPh>
    <rPh sb="2" eb="4">
      <t>カンスウ</t>
    </rPh>
    <rPh sb="5" eb="7">
      <t>ケイスウ</t>
    </rPh>
    <rPh sb="8" eb="9">
      <t>ウエ</t>
    </rPh>
    <rPh sb="10" eb="12">
      <t>ブンシ</t>
    </rPh>
    <rPh sb="13" eb="14">
      <t>シタ</t>
    </rPh>
    <rPh sb="15" eb="17">
      <t>ブンボ</t>
    </rPh>
    <phoneticPr fontId="1"/>
  </si>
  <si>
    <t>[Hz]</t>
    <phoneticPr fontId="1"/>
  </si>
  <si>
    <t>[Hz]</t>
    <phoneticPr fontId="1"/>
  </si>
  <si>
    <t>２次ＩＩＲフィルタの周波数特性</t>
    <rPh sb="1" eb="2">
      <t>ジ</t>
    </rPh>
    <rPh sb="10" eb="13">
      <t>シュウハスウ</t>
    </rPh>
    <rPh sb="13" eb="15">
      <t>トクセイ</t>
    </rPh>
    <phoneticPr fontId="1"/>
  </si>
  <si>
    <t>Impulse</t>
    <phoneticPr fontId="1"/>
  </si>
  <si>
    <t>Ｒｅ</t>
    <phoneticPr fontId="1"/>
  </si>
  <si>
    <t>Ｉｍ</t>
    <phoneticPr fontId="1"/>
  </si>
  <si>
    <t>位相</t>
    <rPh sb="0" eb="2">
      <t>イソウ</t>
    </rPh>
    <phoneticPr fontId="1"/>
  </si>
  <si>
    <t>ｔａｎ＾-1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</si>
</sst>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入力信号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General</c:formatCode>
              <c:ptCount val="2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</c:numLit>
          </c:cat>
          <c:val>
            <c:numRef>
              <c:f>Sheet1!$C$19:$C$39</c:f>
              <c:numCache>
                <c:formatCode>General</c:formatCode>
                <c:ptCount val="21"/>
                <c:pt idx="0">
                  <c:v>3</c:v>
                </c:pt>
                <c:pt idx="1">
                  <c:v>-1.4117269629292772</c:v>
                </c:pt>
                <c:pt idx="2">
                  <c:v>-1.0047766879521025</c:v>
                </c:pt>
                <c:pt idx="3">
                  <c:v>1.4168832859718055</c:v>
                </c:pt>
                <c:pt idx="4">
                  <c:v>-0.99998224422094095</c:v>
                </c:pt>
                <c:pt idx="5">
                  <c:v>1.4097236923455596</c:v>
                </c:pt>
                <c:pt idx="6">
                  <c:v>-0.98565482596878795</c:v>
                </c:pt>
                <c:pt idx="7">
                  <c:v>-1.4315630968485875</c:v>
                </c:pt>
                <c:pt idx="8">
                  <c:v>2.999888392763395</c:v>
                </c:pt>
                <c:pt idx="9">
                  <c:v>-1.3917618768468905</c:v>
                </c:pt>
                <c:pt idx="10">
                  <c:v>-1.0238575290980392</c:v>
                </c:pt>
                <c:pt idx="11">
                  <c:v>1.4239133757898665</c:v>
                </c:pt>
                <c:pt idx="12">
                  <c:v>-0.99984020080656533</c:v>
                </c:pt>
                <c:pt idx="13">
                  <c:v>1.4024355718718617</c:v>
                </c:pt>
                <c:pt idx="14">
                  <c:v>-0.96649368874509201</c:v>
                </c:pt>
                <c:pt idx="15">
                  <c:v>-1.4512687904514407</c:v>
                </c:pt>
                <c:pt idx="16">
                  <c:v>2.9995535802155531</c:v>
                </c:pt>
                <c:pt idx="17">
                  <c:v>-1.3716693385316912</c:v>
                </c:pt>
                <c:pt idx="18">
                  <c:v>-1.0428956054965586</c:v>
                </c:pt>
                <c:pt idx="19">
                  <c:v>1.4308129966695773</c:v>
                </c:pt>
                <c:pt idx="20">
                  <c:v>-0.99955612900736024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99968"/>
        <c:axId val="140101504"/>
      </c:barChart>
      <c:catAx>
        <c:axId val="1400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101504"/>
        <c:crosses val="autoZero"/>
        <c:auto val="1"/>
        <c:lblAlgn val="ctr"/>
        <c:lblOffset val="100"/>
        <c:noMultiLvlLbl val="0"/>
      </c:catAx>
      <c:valAx>
        <c:axId val="14010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099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出力信号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General</c:formatCode>
              <c:ptCount val="2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</c:numLit>
          </c:cat>
          <c:val>
            <c:numRef>
              <c:f>Sheet1!$G$19:$G$39</c:f>
              <c:numCache>
                <c:formatCode>General</c:formatCode>
                <c:ptCount val="21"/>
                <c:pt idx="0">
                  <c:v>3</c:v>
                </c:pt>
                <c:pt idx="1">
                  <c:v>3.9755483457926091</c:v>
                </c:pt>
                <c:pt idx="2">
                  <c:v>0.77469595141520919</c:v>
                </c:pt>
                <c:pt idx="3">
                  <c:v>-2.1111105195138089</c:v>
                </c:pt>
                <c:pt idx="4">
                  <c:v>-1.0061040293259855</c:v>
                </c:pt>
                <c:pt idx="5">
                  <c:v>1.5563119738330367</c:v>
                </c:pt>
                <c:pt idx="6">
                  <c:v>0.85358993198538058</c:v>
                </c:pt>
                <c:pt idx="7">
                  <c:v>-1.4760521324670421</c:v>
                </c:pt>
                <c:pt idx="8">
                  <c:v>-0.78695518646570783</c:v>
                </c:pt>
                <c:pt idx="9">
                  <c:v>1.4815113942670144</c:v>
                </c:pt>
                <c:pt idx="10">
                  <c:v>0.77464083197486389</c:v>
                </c:pt>
                <c:pt idx="11">
                  <c:v>-1.4875793619433204</c:v>
                </c:pt>
                <c:pt idx="12">
                  <c:v>-0.7761398270196086</c:v>
                </c:pt>
                <c:pt idx="13">
                  <c:v>1.4885021581995022</c:v>
                </c:pt>
                <c:pt idx="14">
                  <c:v>0.77912031750477906</c:v>
                </c:pt>
                <c:pt idx="15">
                  <c:v>-1.4875673136735159</c:v>
                </c:pt>
                <c:pt idx="16">
                  <c:v>-0.78175923148003978</c:v>
                </c:pt>
                <c:pt idx="17">
                  <c:v>1.4862953763301516</c:v>
                </c:pt>
                <c:pt idx="18">
                  <c:v>0.78418352266758973</c:v>
                </c:pt>
                <c:pt idx="19">
                  <c:v>-1.4850178301004582</c:v>
                </c:pt>
                <c:pt idx="20">
                  <c:v>-0.78655196007850492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396032"/>
        <c:axId val="140397568"/>
      </c:barChart>
      <c:catAx>
        <c:axId val="1403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397568"/>
        <c:crosses val="autoZero"/>
        <c:auto val="1"/>
        <c:lblAlgn val="ctr"/>
        <c:lblOffset val="100"/>
        <c:noMultiLvlLbl val="0"/>
      </c:catAx>
      <c:valAx>
        <c:axId val="140397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39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振幅特性</a:t>
            </a:r>
          </a:p>
        </c:rich>
      </c:tx>
      <c:layout>
        <c:manualLayout>
          <c:xMode val="edge"/>
          <c:yMode val="edge"/>
          <c:x val="0.43902503293807643"/>
          <c:y val="4.6296296296296294E-2"/>
        </c:manualLayout>
      </c:layout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Sheet1!$C$43:$C$63</c:f>
              <c:numCache>
                <c:formatCode>General</c:formatCode>
                <c:ptCount val="2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</c:numCache>
            </c:numRef>
          </c:xVal>
          <c:yVal>
            <c:numRef>
              <c:f>Sheet1!$H$43:$H$63</c:f>
              <c:numCache>
                <c:formatCode>General</c:formatCode>
                <c:ptCount val="21"/>
                <c:pt idx="0">
                  <c:v>3.9370808313885477</c:v>
                </c:pt>
                <c:pt idx="1">
                  <c:v>3.9420657240284998</c:v>
                </c:pt>
                <c:pt idx="2">
                  <c:v>3.9541671177948507</c:v>
                </c:pt>
                <c:pt idx="3">
                  <c:v>3.9635531446397749</c:v>
                </c:pt>
                <c:pt idx="4">
                  <c:v>3.9496477176795235</c:v>
                </c:pt>
                <c:pt idx="5">
                  <c:v>3.8761889494829744</c:v>
                </c:pt>
                <c:pt idx="6">
                  <c:v>3.6916256873562325</c:v>
                </c:pt>
                <c:pt idx="7">
                  <c:v>3.3490870619036022</c:v>
                </c:pt>
                <c:pt idx="8">
                  <c:v>2.8489876892266799</c:v>
                </c:pt>
                <c:pt idx="9">
                  <c:v>2.2605862353865098</c:v>
                </c:pt>
                <c:pt idx="10">
                  <c:v>1.6798957918780872</c:v>
                </c:pt>
                <c:pt idx="11">
                  <c:v>1.1723363175719339</c:v>
                </c:pt>
                <c:pt idx="12">
                  <c:v>0.75942373354907056</c:v>
                </c:pt>
                <c:pt idx="13">
                  <c:v>0.43603602587571111</c:v>
                </c:pt>
                <c:pt idx="14">
                  <c:v>0.18781253122279359</c:v>
                </c:pt>
                <c:pt idx="15">
                  <c:v>1.2530258275358034E-16</c:v>
                </c:pt>
                <c:pt idx="16">
                  <c:v>0.13955544058427555</c:v>
                </c:pt>
                <c:pt idx="17">
                  <c:v>0.23995834638611552</c:v>
                </c:pt>
                <c:pt idx="18">
                  <c:v>0.30762117809651102</c:v>
                </c:pt>
                <c:pt idx="19">
                  <c:v>0.34674454206451205</c:v>
                </c:pt>
                <c:pt idx="20">
                  <c:v>0.35969994165654506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21760"/>
        <c:axId val="140423552"/>
      </c:scatterChart>
      <c:valAx>
        <c:axId val="1404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423552"/>
        <c:crosses val="autoZero"/>
        <c:crossBetween val="midCat"/>
      </c:valAx>
      <c:valAx>
        <c:axId val="14042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421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位相特性</a:t>
            </a:r>
          </a:p>
        </c:rich>
      </c:tx>
      <c:layout>
        <c:manualLayout>
          <c:xMode val="edge"/>
          <c:yMode val="edge"/>
          <c:x val="0.22461111111111115"/>
          <c:y val="3.7037037037037035E-2"/>
        </c:manualLayout>
      </c:layout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Sheet1!$C$43:$C$63</c:f>
              <c:numCache>
                <c:formatCode>General</c:formatCode>
                <c:ptCount val="2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</c:numCache>
            </c:numRef>
          </c:xVal>
          <c:yVal>
            <c:numRef>
              <c:f>Sheet1!$L$43:$L$63</c:f>
              <c:numCache>
                <c:formatCode>General</c:formatCode>
                <c:ptCount val="21"/>
                <c:pt idx="0">
                  <c:v>0</c:v>
                </c:pt>
                <c:pt idx="1">
                  <c:v>-0.13687441814888834</c:v>
                </c:pt>
                <c:pt idx="2">
                  <c:v>-0.2799792025567171</c:v>
                </c:pt>
                <c:pt idx="3">
                  <c:v>-0.43590677437974534</c:v>
                </c:pt>
                <c:pt idx="4">
                  <c:v>-0.61164041742281228</c:v>
                </c:pt>
                <c:pt idx="5">
                  <c:v>-0.81363055645351756</c:v>
                </c:pt>
                <c:pt idx="6">
                  <c:v>-1.0449913294273339</c:v>
                </c:pt>
                <c:pt idx="7">
                  <c:v>-1.3008223132529</c:v>
                </c:pt>
                <c:pt idx="8">
                  <c:v>-1.5654771615523306</c:v>
                </c:pt>
                <c:pt idx="9">
                  <c:v>-1.8162610946213433</c:v>
                </c:pt>
                <c:pt idx="10">
                  <c:v>-2.0405439432240122</c:v>
                </c:pt>
                <c:pt idx="11">
                  <c:v>-2.2314781078948367</c:v>
                </c:pt>
                <c:pt idx="12">
                  <c:v>-2.3916031315788349</c:v>
                </c:pt>
                <c:pt idx="13">
                  <c:v>-2.5265172341500897</c:v>
                </c:pt>
                <c:pt idx="14">
                  <c:v>-2.641986761950831</c:v>
                </c:pt>
                <c:pt idx="15">
                  <c:v>0.31202628232907359</c:v>
                </c:pt>
                <c:pt idx="16">
                  <c:v>0.30688153812693097</c:v>
                </c:pt>
                <c:pt idx="17">
                  <c:v>0.22433203718213729</c:v>
                </c:pt>
                <c:pt idx="18">
                  <c:v>0.14705966592896455</c:v>
                </c:pt>
                <c:pt idx="19">
                  <c:v>7.3095488121859273E-2</c:v>
                </c:pt>
                <c:pt idx="20">
                  <c:v>7.3136476173577664E-4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91808"/>
        <c:axId val="140793344"/>
      </c:scatterChart>
      <c:valAx>
        <c:axId val="1407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793344"/>
        <c:crosses val="autoZero"/>
        <c:crossBetween val="midCat"/>
      </c:valAx>
      <c:valAx>
        <c:axId val="140793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791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16</xdr:row>
      <xdr:rowOff>4762</xdr:rowOff>
    </xdr:from>
    <xdr:to>
      <xdr:col>14</xdr:col>
      <xdr:colOff>0</xdr:colOff>
      <xdr:row>26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26</xdr:row>
      <xdr:rowOff>309560</xdr:rowOff>
    </xdr:from>
    <xdr:to>
      <xdr:col>13</xdr:col>
      <xdr:colOff>657225</xdr:colOff>
      <xdr:row>36</xdr:row>
      <xdr:rowOff>304799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</xdr:colOff>
      <xdr:row>64</xdr:row>
      <xdr:rowOff>4762</xdr:rowOff>
    </xdr:from>
    <xdr:to>
      <xdr:col>7</xdr:col>
      <xdr:colOff>238125</xdr:colOff>
      <xdr:row>81</xdr:row>
      <xdr:rowOff>133350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495301</xdr:colOff>
      <xdr:row>63</xdr:row>
      <xdr:rowOff>166686</xdr:rowOff>
    </xdr:from>
    <xdr:to>
      <xdr:col>14</xdr:col>
      <xdr:colOff>14288</xdr:colOff>
      <xdr:row>82</xdr:row>
      <xdr:rowOff>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25" workbookViewId="0">
      <selection activeCell="E16" sqref="E16"/>
    </sheetView>
  </sheetViews>
  <sheetFormatPr defaultRowHeight="13.5" x14ac:dyDescent="0.15"/>
  <cols>
    <col min="2" max="9" width="11" customWidth="1"/>
    <col min="10" max="10" width="10.75" customWidth="1"/>
    <col min="11" max="11" width="10.875" customWidth="1"/>
    <col min="12" max="12" width="11.5" customWidth="1"/>
  </cols>
  <sheetData>
    <row r="1" spans="1:11" ht="24.75" customHeight="1" x14ac:dyDescent="0.15"/>
    <row r="2" spans="1:11" ht="24.75" customHeight="1" x14ac:dyDescent="0.15">
      <c r="A2" s="17" t="s">
        <v>21</v>
      </c>
      <c r="B2" s="17"/>
      <c r="C2" s="17"/>
      <c r="D2" s="17"/>
      <c r="E2" s="17"/>
      <c r="F2" s="17"/>
      <c r="G2" s="17"/>
      <c r="H2" s="17"/>
    </row>
    <row r="3" spans="1:11" ht="24.75" customHeight="1" x14ac:dyDescent="0.15">
      <c r="A3" s="2"/>
      <c r="B3" s="2"/>
      <c r="C3" s="2"/>
      <c r="D3" s="2"/>
      <c r="E3" s="2"/>
      <c r="F3" s="2"/>
      <c r="G3" s="2"/>
      <c r="H3" s="2"/>
    </row>
    <row r="4" spans="1:11" ht="24.75" customHeight="1" x14ac:dyDescent="0.15">
      <c r="A4" s="2"/>
      <c r="B4" s="3" t="s">
        <v>0</v>
      </c>
      <c r="C4" s="3">
        <v>8</v>
      </c>
      <c r="D4" s="20" t="s">
        <v>19</v>
      </c>
      <c r="E4" s="21"/>
      <c r="F4" s="2"/>
      <c r="G4" s="2"/>
      <c r="H4" s="2"/>
    </row>
    <row r="5" spans="1:11" ht="24.75" customHeight="1" x14ac:dyDescent="0.15">
      <c r="A5" s="2"/>
      <c r="B5" s="15" t="s">
        <v>22</v>
      </c>
      <c r="C5" s="15">
        <v>1</v>
      </c>
      <c r="D5" s="6" t="s">
        <v>20</v>
      </c>
      <c r="E5" s="1"/>
      <c r="F5" s="2"/>
      <c r="G5" s="2"/>
      <c r="H5" s="2"/>
    </row>
    <row r="6" spans="1:11" ht="24.75" customHeight="1" x14ac:dyDescent="0.15">
      <c r="A6" s="5"/>
      <c r="B6" s="19" t="s">
        <v>18</v>
      </c>
      <c r="C6" s="19"/>
      <c r="D6" s="19"/>
      <c r="E6" s="19"/>
      <c r="F6" s="2"/>
      <c r="G6" s="2"/>
      <c r="H6" s="2"/>
    </row>
    <row r="7" spans="1:11" ht="24.75" customHeight="1" x14ac:dyDescent="0.15">
      <c r="A7" s="2"/>
      <c r="B7" s="3" t="s">
        <v>7</v>
      </c>
      <c r="C7" s="3">
        <v>1</v>
      </c>
      <c r="D7" s="3" t="s">
        <v>9</v>
      </c>
      <c r="E7" s="3">
        <v>3</v>
      </c>
      <c r="F7" s="2" t="s">
        <v>35</v>
      </c>
      <c r="G7" s="2"/>
      <c r="H7" s="2"/>
    </row>
    <row r="8" spans="1:11" ht="24.75" customHeight="1" x14ac:dyDescent="0.15">
      <c r="A8" s="2"/>
      <c r="B8" s="15" t="s">
        <v>8</v>
      </c>
      <c r="C8" s="15">
        <v>0.5</v>
      </c>
      <c r="D8" s="15" t="s">
        <v>10</v>
      </c>
      <c r="E8" s="15">
        <v>1.5</v>
      </c>
      <c r="F8" s="2" t="s">
        <v>36</v>
      </c>
      <c r="G8" s="2"/>
      <c r="H8" s="2"/>
    </row>
    <row r="9" spans="1:11" ht="24.75" customHeight="1" x14ac:dyDescent="0.15">
      <c r="A9" s="5"/>
      <c r="B9" s="19" t="s">
        <v>34</v>
      </c>
      <c r="C9" s="19"/>
      <c r="D9" s="19"/>
      <c r="E9" s="19"/>
      <c r="F9" s="19"/>
      <c r="G9" s="19"/>
      <c r="H9" s="2"/>
    </row>
    <row r="10" spans="1:11" ht="24.75" customHeight="1" x14ac:dyDescent="0.15">
      <c r="A10" s="2"/>
      <c r="B10" s="3" t="s">
        <v>23</v>
      </c>
      <c r="C10" s="3">
        <f>1</f>
        <v>1</v>
      </c>
      <c r="D10" s="3" t="s">
        <v>24</v>
      </c>
      <c r="E10" s="3">
        <f>-2*C7*COS(2*3.14*E7/C4)</f>
        <v>1.4125232896400104</v>
      </c>
      <c r="F10" s="3" t="s">
        <v>25</v>
      </c>
      <c r="G10" s="3">
        <f>C7^2</f>
        <v>1</v>
      </c>
      <c r="H10" s="13"/>
      <c r="I10" s="14"/>
      <c r="J10" s="14"/>
    </row>
    <row r="11" spans="1:11" ht="24.75" customHeight="1" x14ac:dyDescent="0.15">
      <c r="A11" s="2"/>
      <c r="B11" s="15" t="s">
        <v>26</v>
      </c>
      <c r="C11" s="15">
        <v>1</v>
      </c>
      <c r="D11" s="15" t="s">
        <v>27</v>
      </c>
      <c r="E11" s="15">
        <f>-2*C8*COS(2*3.14*E8/C4)</f>
        <v>-0.38323514660061825</v>
      </c>
      <c r="F11" s="15" t="s">
        <v>28</v>
      </c>
      <c r="G11" s="15">
        <f>C8^2</f>
        <v>0.25</v>
      </c>
      <c r="H11" s="2"/>
    </row>
    <row r="12" spans="1:11" ht="24.75" customHeight="1" x14ac:dyDescent="0.15">
      <c r="A12" s="2"/>
      <c r="B12" s="19" t="s">
        <v>33</v>
      </c>
      <c r="C12" s="19"/>
      <c r="D12" s="19"/>
      <c r="E12" s="19"/>
      <c r="F12" s="19"/>
      <c r="G12" s="19"/>
      <c r="H12" s="19"/>
      <c r="I12" s="19"/>
    </row>
    <row r="13" spans="1:11" ht="24.75" customHeight="1" x14ac:dyDescent="0.15">
      <c r="A13" s="2"/>
      <c r="B13" s="3" t="s">
        <v>29</v>
      </c>
      <c r="C13" s="3">
        <v>1</v>
      </c>
      <c r="D13" s="3" t="s">
        <v>30</v>
      </c>
      <c r="E13" s="3">
        <v>2</v>
      </c>
      <c r="F13" s="3" t="s">
        <v>31</v>
      </c>
      <c r="G13" s="3">
        <v>2</v>
      </c>
      <c r="H13" s="3" t="s">
        <v>32</v>
      </c>
      <c r="I13" s="3">
        <v>3</v>
      </c>
      <c r="J13" s="12" t="s">
        <v>38</v>
      </c>
      <c r="K13" s="7"/>
    </row>
    <row r="14" spans="1:11" ht="24.75" customHeight="1" x14ac:dyDescent="0.15">
      <c r="A14" s="2"/>
      <c r="B14" s="5"/>
      <c r="C14" s="5"/>
      <c r="D14" s="5"/>
      <c r="E14" s="5"/>
      <c r="F14" s="5"/>
      <c r="G14" s="5"/>
      <c r="H14" s="5"/>
      <c r="I14" s="5"/>
    </row>
    <row r="15" spans="1:11" ht="24.75" customHeight="1" x14ac:dyDescent="0.15">
      <c r="A15" s="2"/>
      <c r="B15" s="18" t="s">
        <v>17</v>
      </c>
      <c r="C15" s="18"/>
      <c r="D15" s="18"/>
      <c r="E15" s="18"/>
      <c r="F15" s="18"/>
      <c r="G15" s="18"/>
      <c r="H15" s="2"/>
    </row>
    <row r="16" spans="1:11" ht="24.75" customHeight="1" x14ac:dyDescent="0.15">
      <c r="A16" s="2"/>
      <c r="B16" s="11" t="s">
        <v>1</v>
      </c>
      <c r="C16" s="11" t="s">
        <v>2</v>
      </c>
      <c r="D16" s="3" t="s">
        <v>3</v>
      </c>
      <c r="E16" s="3" t="s">
        <v>4</v>
      </c>
      <c r="F16" s="3" t="s">
        <v>5</v>
      </c>
      <c r="G16" s="11" t="s">
        <v>6</v>
      </c>
      <c r="H16" s="2"/>
    </row>
    <row r="17" spans="1:8" ht="24.75" customHeight="1" x14ac:dyDescent="0.15">
      <c r="A17" s="2"/>
      <c r="B17" s="11">
        <v>-2</v>
      </c>
      <c r="C17" s="11"/>
      <c r="D17" s="3"/>
      <c r="E17" s="3"/>
      <c r="F17" s="3"/>
      <c r="G17" s="11"/>
      <c r="H17" s="2"/>
    </row>
    <row r="18" spans="1:8" ht="24.75" customHeight="1" x14ac:dyDescent="0.15">
      <c r="A18" s="2"/>
      <c r="B18" s="11">
        <v>-1</v>
      </c>
      <c r="C18" s="11"/>
      <c r="D18" s="3"/>
      <c r="E18" s="3"/>
      <c r="F18" s="3"/>
      <c r="G18" s="11"/>
      <c r="H18" s="2"/>
    </row>
    <row r="19" spans="1:8" ht="24.75" customHeight="1" x14ac:dyDescent="0.15">
      <c r="A19" s="2"/>
      <c r="B19" s="11">
        <v>0</v>
      </c>
      <c r="C19" s="11">
        <f>IF($K$13=1, 1, $C$13*COS(2*3.14*$E$13*B19/$C$4)+$G$13*COS(2*3.14*$I$13*B19/$C$4))</f>
        <v>3</v>
      </c>
      <c r="D19" s="3">
        <f>$C$5*C19-$E$11*E19-$G$11*F19</f>
        <v>3</v>
      </c>
      <c r="E19" s="3">
        <f>D18</f>
        <v>0</v>
      </c>
      <c r="F19" s="3">
        <f>E18</f>
        <v>0</v>
      </c>
      <c r="G19" s="11">
        <f>$C$10*D19+$E$10*E19+$G$10*F19</f>
        <v>3</v>
      </c>
      <c r="H19" s="2"/>
    </row>
    <row r="20" spans="1:8" ht="24.75" customHeight="1" x14ac:dyDescent="0.15">
      <c r="A20" s="2"/>
      <c r="B20" s="11">
        <v>1</v>
      </c>
      <c r="C20" s="11">
        <f>IF($K$13=1,0, $C$13*COS(2*3.14*$E$13*B20/$C$4)+$G$13*COS(2*3.14*$I$13*B20/$C$4))</f>
        <v>-1.4117269629292772</v>
      </c>
      <c r="D20" s="3">
        <f t="shared" ref="D20:D39" si="0">$C$5*C20-$E$11*E20-$G$11*F20</f>
        <v>-0.26202152312742255</v>
      </c>
      <c r="E20" s="3">
        <f t="shared" ref="E20:F39" si="1">D19</f>
        <v>3</v>
      </c>
      <c r="F20" s="3">
        <f t="shared" si="1"/>
        <v>0</v>
      </c>
      <c r="G20" s="11">
        <f t="shared" ref="G20:G39" si="2">$C$10*D20+$E$10*E20+$G$10*F20</f>
        <v>3.9755483457926091</v>
      </c>
      <c r="H20" s="2"/>
    </row>
    <row r="21" spans="1:8" ht="24.75" customHeight="1" x14ac:dyDescent="0.15">
      <c r="A21" s="2"/>
      <c r="B21" s="11">
        <v>2</v>
      </c>
      <c r="C21" s="11">
        <f t="shared" ref="C21:C39" si="3">IF($K$13=1,0, $C$13*COS(2*3.14*$E$13*B21/$C$4)+$G$13*COS(2*3.14*$I$13*B21/$C$4))</f>
        <v>-1.0047766879521025</v>
      </c>
      <c r="D21" s="3">
        <f t="shared" si="0"/>
        <v>-1.8551925447803577</v>
      </c>
      <c r="E21" s="3">
        <f t="shared" si="1"/>
        <v>-0.26202152312742255</v>
      </c>
      <c r="F21" s="3">
        <f t="shared" si="1"/>
        <v>3</v>
      </c>
      <c r="G21" s="11">
        <f t="shared" si="2"/>
        <v>0.77469595141520919</v>
      </c>
      <c r="H21" s="2"/>
    </row>
    <row r="22" spans="1:8" ht="24.75" customHeight="1" x14ac:dyDescent="0.15">
      <c r="A22" s="2"/>
      <c r="B22" s="11">
        <v>3</v>
      </c>
      <c r="C22" s="11">
        <f t="shared" si="3"/>
        <v>1.4168832859718055</v>
      </c>
      <c r="D22" s="3">
        <f t="shared" si="0"/>
        <v>0.77141367988238674</v>
      </c>
      <c r="E22" s="3">
        <f t="shared" si="1"/>
        <v>-1.8551925447803577</v>
      </c>
      <c r="F22" s="3">
        <f t="shared" si="1"/>
        <v>-0.26202152312742255</v>
      </c>
      <c r="G22" s="11">
        <f t="shared" si="2"/>
        <v>-2.1111105195138089</v>
      </c>
      <c r="H22" s="2"/>
    </row>
    <row r="23" spans="1:8" ht="24.75" customHeight="1" x14ac:dyDescent="0.15">
      <c r="A23" s="2"/>
      <c r="B23" s="11">
        <v>4</v>
      </c>
      <c r="C23" s="11">
        <f t="shared" si="3"/>
        <v>-0.99998224422094095</v>
      </c>
      <c r="D23" s="3">
        <f t="shared" si="0"/>
        <v>-0.24055127332640264</v>
      </c>
      <c r="E23" s="3">
        <f t="shared" si="1"/>
        <v>0.77141367988238674</v>
      </c>
      <c r="F23" s="3">
        <f t="shared" si="1"/>
        <v>-1.8551925447803577</v>
      </c>
      <c r="G23" s="11">
        <f t="shared" si="2"/>
        <v>-1.0061040293259855</v>
      </c>
      <c r="H23" s="2"/>
    </row>
    <row r="24" spans="1:8" ht="24.75" customHeight="1" x14ac:dyDescent="0.15">
      <c r="A24" s="2"/>
      <c r="B24" s="11">
        <v>5</v>
      </c>
      <c r="C24" s="11">
        <f t="shared" si="3"/>
        <v>1.4097236923455596</v>
      </c>
      <c r="D24" s="3">
        <f t="shared" si="0"/>
        <v>1.1246825698767535</v>
      </c>
      <c r="E24" s="3">
        <f t="shared" si="1"/>
        <v>-0.24055127332640264</v>
      </c>
      <c r="F24" s="3">
        <f t="shared" si="1"/>
        <v>0.77141367988238674</v>
      </c>
      <c r="G24" s="11">
        <f t="shared" si="2"/>
        <v>1.5563119738330367</v>
      </c>
      <c r="H24" s="2"/>
    </row>
    <row r="25" spans="1:8" ht="24.75" customHeight="1" x14ac:dyDescent="0.15">
      <c r="A25" s="2"/>
      <c r="B25" s="11">
        <v>6</v>
      </c>
      <c r="C25" s="11">
        <f t="shared" si="3"/>
        <v>-0.98565482596878795</v>
      </c>
      <c r="D25" s="3">
        <f t="shared" si="0"/>
        <v>-0.49449911809130959</v>
      </c>
      <c r="E25" s="3">
        <f t="shared" si="1"/>
        <v>1.1246825698767535</v>
      </c>
      <c r="F25" s="3">
        <f t="shared" si="1"/>
        <v>-0.24055127332640264</v>
      </c>
      <c r="G25" s="11">
        <f t="shared" si="2"/>
        <v>0.85358993198538058</v>
      </c>
      <c r="H25" s="2"/>
    </row>
    <row r="26" spans="1:8" ht="24.75" customHeight="1" x14ac:dyDescent="0.15">
      <c r="A26" s="2"/>
      <c r="B26" s="11">
        <v>7</v>
      </c>
      <c r="C26" s="11">
        <f t="shared" si="3"/>
        <v>-1.4315630968485875</v>
      </c>
      <c r="D26" s="3">
        <f t="shared" si="0"/>
        <v>-1.9022431813333753</v>
      </c>
      <c r="E26" s="3">
        <f t="shared" si="1"/>
        <v>-0.49449911809130959</v>
      </c>
      <c r="F26" s="3">
        <f t="shared" si="1"/>
        <v>1.1246825698767535</v>
      </c>
      <c r="G26" s="11">
        <f t="shared" si="2"/>
        <v>-1.4760521324670421</v>
      </c>
      <c r="H26" s="2"/>
    </row>
    <row r="27" spans="1:8" ht="24.75" customHeight="1" x14ac:dyDescent="0.15">
      <c r="A27" s="2"/>
      <c r="B27" s="11">
        <v>8</v>
      </c>
      <c r="C27" s="11">
        <f t="shared" si="3"/>
        <v>2.999888392763395</v>
      </c>
      <c r="D27" s="3">
        <f t="shared" si="0"/>
        <v>2.3945067278179</v>
      </c>
      <c r="E27" s="3">
        <f t="shared" si="1"/>
        <v>-1.9022431813333753</v>
      </c>
      <c r="F27" s="3">
        <f t="shared" si="1"/>
        <v>-0.49449911809130959</v>
      </c>
      <c r="G27" s="11">
        <f t="shared" si="2"/>
        <v>-0.78695518646570783</v>
      </c>
      <c r="H27" s="2"/>
    </row>
    <row r="28" spans="1:8" ht="24.75" customHeight="1" x14ac:dyDescent="0.15">
      <c r="A28" s="2"/>
      <c r="B28" s="11">
        <v>9</v>
      </c>
      <c r="C28" s="11">
        <f t="shared" si="3"/>
        <v>-1.3917618768468905</v>
      </c>
      <c r="D28" s="3">
        <f t="shared" si="0"/>
        <v>1.4580553579129907E-3</v>
      </c>
      <c r="E28" s="3">
        <f t="shared" si="1"/>
        <v>2.3945067278179</v>
      </c>
      <c r="F28" s="3">
        <f t="shared" si="1"/>
        <v>-1.9022431813333753</v>
      </c>
      <c r="G28" s="11">
        <f t="shared" si="2"/>
        <v>1.4815113942670144</v>
      </c>
      <c r="H28" s="2"/>
    </row>
    <row r="29" spans="1:8" ht="24.75" customHeight="1" x14ac:dyDescent="0.15">
      <c r="A29" s="2"/>
      <c r="B29" s="11">
        <v>10</v>
      </c>
      <c r="C29" s="11">
        <f t="shared" si="3"/>
        <v>-1.0238575290980392</v>
      </c>
      <c r="D29" s="3">
        <f t="shared" si="0"/>
        <v>-1.6219254329936725</v>
      </c>
      <c r="E29" s="3">
        <f t="shared" si="1"/>
        <v>1.4580553579129907E-3</v>
      </c>
      <c r="F29" s="3">
        <f t="shared" si="1"/>
        <v>2.3945067278179</v>
      </c>
      <c r="G29" s="11">
        <f t="shared" si="2"/>
        <v>0.77464083197486389</v>
      </c>
      <c r="H29" s="2"/>
    </row>
    <row r="30" spans="1:8" ht="24.75" customHeight="1" x14ac:dyDescent="0.15">
      <c r="A30" s="2"/>
      <c r="B30" s="11">
        <v>11</v>
      </c>
      <c r="C30" s="11">
        <f t="shared" si="3"/>
        <v>1.4239133757898665</v>
      </c>
      <c r="D30" s="3">
        <f t="shared" si="0"/>
        <v>0.80197003086178698</v>
      </c>
      <c r="E30" s="3">
        <f t="shared" si="1"/>
        <v>-1.6219254329936725</v>
      </c>
      <c r="F30" s="3">
        <f t="shared" si="1"/>
        <v>1.4580553579129907E-3</v>
      </c>
      <c r="G30" s="11">
        <f t="shared" si="2"/>
        <v>-1.4875793619433204</v>
      </c>
      <c r="H30" s="2"/>
    </row>
    <row r="31" spans="1:8" ht="24.75" customHeight="1" x14ac:dyDescent="0.15">
      <c r="A31" s="2"/>
      <c r="B31" s="11">
        <v>12</v>
      </c>
      <c r="C31" s="11">
        <f t="shared" si="3"/>
        <v>-0.99984020080656533</v>
      </c>
      <c r="D31" s="3">
        <f t="shared" si="0"/>
        <v>-0.28701574021152798</v>
      </c>
      <c r="E31" s="3">
        <f t="shared" si="1"/>
        <v>0.80197003086178698</v>
      </c>
      <c r="F31" s="3">
        <f t="shared" si="1"/>
        <v>-1.6219254329936725</v>
      </c>
      <c r="G31" s="11">
        <f t="shared" si="2"/>
        <v>-0.7761398270196086</v>
      </c>
      <c r="H31" s="2"/>
    </row>
    <row r="32" spans="1:8" ht="24.75" customHeight="1" x14ac:dyDescent="0.15">
      <c r="A32" s="2"/>
      <c r="B32" s="11">
        <v>13</v>
      </c>
      <c r="C32" s="11">
        <f t="shared" si="3"/>
        <v>1.4024355718718617</v>
      </c>
      <c r="D32" s="3">
        <f t="shared" si="0"/>
        <v>1.0919485448797652</v>
      </c>
      <c r="E32" s="3">
        <f t="shared" si="1"/>
        <v>-0.28701574021152798</v>
      </c>
      <c r="F32" s="3">
        <f t="shared" si="1"/>
        <v>0.80197003086178698</v>
      </c>
      <c r="G32" s="11">
        <f t="shared" si="2"/>
        <v>1.4885021581995022</v>
      </c>
      <c r="H32" s="2"/>
    </row>
    <row r="33" spans="1:12" ht="24.75" customHeight="1" x14ac:dyDescent="0.15">
      <c r="A33" s="2"/>
      <c r="B33" s="11">
        <v>14</v>
      </c>
      <c r="C33" s="11">
        <f t="shared" si="3"/>
        <v>-0.96649368874509201</v>
      </c>
      <c r="D33" s="3">
        <f t="shared" si="0"/>
        <v>-0.47626669301488145</v>
      </c>
      <c r="E33" s="3">
        <f t="shared" si="1"/>
        <v>1.0919485448797652</v>
      </c>
      <c r="F33" s="3">
        <f t="shared" si="1"/>
        <v>-0.28701574021152798</v>
      </c>
      <c r="G33" s="11">
        <f t="shared" si="2"/>
        <v>0.77912031750477906</v>
      </c>
      <c r="H33" s="2"/>
    </row>
    <row r="34" spans="1:12" ht="24.75" customHeight="1" x14ac:dyDescent="0.15">
      <c r="A34" s="2"/>
      <c r="B34" s="11">
        <v>15</v>
      </c>
      <c r="C34" s="11">
        <f t="shared" si="3"/>
        <v>-1.4512687904514407</v>
      </c>
      <c r="D34" s="3">
        <f t="shared" si="0"/>
        <v>-1.906778062589932</v>
      </c>
      <c r="E34" s="3">
        <f t="shared" si="1"/>
        <v>-0.47626669301488145</v>
      </c>
      <c r="F34" s="3">
        <f t="shared" si="1"/>
        <v>1.0919485448797652</v>
      </c>
      <c r="G34" s="11">
        <f t="shared" si="2"/>
        <v>-1.4875673136735159</v>
      </c>
      <c r="H34" s="2"/>
    </row>
    <row r="35" spans="1:12" ht="24.75" customHeight="1" x14ac:dyDescent="0.15">
      <c r="A35" s="2"/>
      <c r="B35" s="11">
        <v>16</v>
      </c>
      <c r="C35" s="11">
        <f t="shared" si="3"/>
        <v>2.9995535802155531</v>
      </c>
      <c r="D35" s="3">
        <f t="shared" si="0"/>
        <v>2.3878758831177782</v>
      </c>
      <c r="E35" s="3">
        <f t="shared" si="1"/>
        <v>-1.906778062589932</v>
      </c>
      <c r="F35" s="3">
        <f t="shared" si="1"/>
        <v>-0.47626669301488145</v>
      </c>
      <c r="G35" s="11">
        <f t="shared" si="2"/>
        <v>-0.78175923148003978</v>
      </c>
      <c r="H35" s="2"/>
    </row>
    <row r="36" spans="1:12" ht="24.75" customHeight="1" x14ac:dyDescent="0.15">
      <c r="A36" s="2"/>
      <c r="B36" s="11">
        <v>17</v>
      </c>
      <c r="C36" s="11">
        <f t="shared" si="3"/>
        <v>-1.3716693385316912</v>
      </c>
      <c r="D36" s="3">
        <f t="shared" si="0"/>
        <v>2.0143141246514396E-2</v>
      </c>
      <c r="E36" s="3">
        <f t="shared" si="1"/>
        <v>2.3878758831177782</v>
      </c>
      <c r="F36" s="3">
        <f t="shared" si="1"/>
        <v>-1.906778062589932</v>
      </c>
      <c r="G36" s="11">
        <f t="shared" si="2"/>
        <v>1.4862953763301516</v>
      </c>
      <c r="H36" s="2"/>
    </row>
    <row r="37" spans="1:12" ht="24.75" customHeight="1" x14ac:dyDescent="0.15">
      <c r="A37" s="2"/>
      <c r="B37" s="11">
        <v>18</v>
      </c>
      <c r="C37" s="11">
        <f t="shared" si="3"/>
        <v>-1.0428956054965586</v>
      </c>
      <c r="D37" s="3">
        <f t="shared" si="0"/>
        <v>-1.6321450165873983</v>
      </c>
      <c r="E37" s="3">
        <f t="shared" si="1"/>
        <v>2.0143141246514396E-2</v>
      </c>
      <c r="F37" s="3">
        <f t="shared" si="1"/>
        <v>2.3878758831177782</v>
      </c>
      <c r="G37" s="11">
        <f t="shared" si="2"/>
        <v>0.78418352266758973</v>
      </c>
      <c r="H37" s="2"/>
    </row>
    <row r="38" spans="1:12" ht="24.75" customHeight="1" x14ac:dyDescent="0.15">
      <c r="A38" s="2"/>
      <c r="B38" s="11">
        <v>19</v>
      </c>
      <c r="C38" s="11">
        <f t="shared" si="3"/>
        <v>1.4308129966695773</v>
      </c>
      <c r="D38" s="3">
        <f t="shared" si="0"/>
        <v>0.80028187665260853</v>
      </c>
      <c r="E38" s="3">
        <f t="shared" si="1"/>
        <v>-1.6321450165873983</v>
      </c>
      <c r="F38" s="3">
        <f t="shared" si="1"/>
        <v>2.0143141246514396E-2</v>
      </c>
      <c r="G38" s="11">
        <f t="shared" si="2"/>
        <v>-1.4850178301004582</v>
      </c>
      <c r="H38" s="2"/>
    </row>
    <row r="39" spans="1:12" ht="24.75" customHeight="1" x14ac:dyDescent="0.15">
      <c r="A39" s="2"/>
      <c r="B39" s="11">
        <v>20</v>
      </c>
      <c r="C39" s="11">
        <f t="shared" si="3"/>
        <v>-0.99955612900736024</v>
      </c>
      <c r="D39" s="3">
        <f t="shared" si="0"/>
        <v>-0.28482373253973031</v>
      </c>
      <c r="E39" s="3">
        <f t="shared" si="1"/>
        <v>0.80028187665260853</v>
      </c>
      <c r="F39" s="3">
        <f t="shared" si="1"/>
        <v>-1.6321450165873983</v>
      </c>
      <c r="G39" s="11">
        <f t="shared" si="2"/>
        <v>-0.78655196007850492</v>
      </c>
      <c r="H39" s="2"/>
    </row>
    <row r="40" spans="1:12" ht="25.5" customHeight="1" x14ac:dyDescent="0.15"/>
    <row r="41" spans="1:12" ht="25.5" customHeight="1" x14ac:dyDescent="0.15">
      <c r="C41" s="16" t="s">
        <v>37</v>
      </c>
      <c r="D41" s="16"/>
      <c r="E41" s="16"/>
      <c r="F41" s="16"/>
      <c r="G41" s="16"/>
      <c r="H41" s="16"/>
      <c r="I41" s="16"/>
      <c r="J41" s="16"/>
      <c r="K41" s="16"/>
      <c r="L41" s="16"/>
    </row>
    <row r="42" spans="1:12" ht="25.5" customHeight="1" x14ac:dyDescent="0.15">
      <c r="B42" s="4" t="s">
        <v>1</v>
      </c>
      <c r="C42" s="10" t="s">
        <v>12</v>
      </c>
      <c r="D42" s="4" t="s">
        <v>13</v>
      </c>
      <c r="E42" s="4" t="s">
        <v>14</v>
      </c>
      <c r="F42" s="4" t="s">
        <v>15</v>
      </c>
      <c r="G42" s="4" t="s">
        <v>16</v>
      </c>
      <c r="H42" s="10" t="s">
        <v>11</v>
      </c>
      <c r="I42" s="8" t="s">
        <v>39</v>
      </c>
      <c r="J42" s="8" t="s">
        <v>40</v>
      </c>
      <c r="K42" s="9" t="s">
        <v>42</v>
      </c>
      <c r="L42" s="10" t="s">
        <v>41</v>
      </c>
    </row>
    <row r="43" spans="1:12" ht="25.5" customHeight="1" x14ac:dyDescent="0.15">
      <c r="B43" s="4">
        <v>0</v>
      </c>
      <c r="C43" s="10">
        <f>B43/20*4</f>
        <v>0</v>
      </c>
      <c r="D43" s="4">
        <f t="shared" ref="D43:D63" si="4">$C$10+$E$10*COS(2*3.14*C43/$C$4)+$G$10*COS(2*2*3.14*C43/$C$4)</f>
        <v>3.4125232896400104</v>
      </c>
      <c r="E43" s="4">
        <f t="shared" ref="E43:E63" si="5">-($E$10*SIN(2*3.14*C43/$C$4)+$G$10*SIN(2*2*3.14*C43/$C$4))</f>
        <v>0</v>
      </c>
      <c r="F43" s="4">
        <f t="shared" ref="F43:F63" si="6">$C$11+$E$11*COS(2*3.14*C43/$C$4)+$G$11*COS(2*2*3.14*C43/$C$4)</f>
        <v>0.8667648533993817</v>
      </c>
      <c r="G43" s="4">
        <f t="shared" ref="G43:G63" si="7">-($E$11*SIN(2*3.14*C43/$C$4)+$G$11*SIN(2*2*3.14*C43/$C$4))</f>
        <v>0</v>
      </c>
      <c r="H43" s="10">
        <f>SQRT(D43^2+E43^2)/SQRT(F43^2+G43^2)</f>
        <v>3.9370808313885477</v>
      </c>
      <c r="I43" s="4">
        <f>(D43*F43+E43*G43)/(F43^2+G43^2)</f>
        <v>3.9370808313885481</v>
      </c>
      <c r="J43" s="4">
        <f>(-D43*G43+E43*F43)/(F43^2+G43^2)</f>
        <v>0</v>
      </c>
      <c r="K43" s="4">
        <f>ATAN(J43/I43)</f>
        <v>0</v>
      </c>
      <c r="L43" s="10">
        <f>IF(I43&gt;0, K43, IF(I43&lt;0, IF(J43&gt;0, K43+3.14, IF(J43&lt;0, K43-3.14))))</f>
        <v>0</v>
      </c>
    </row>
    <row r="44" spans="1:12" ht="25.5" customHeight="1" x14ac:dyDescent="0.15">
      <c r="B44" s="4">
        <v>1</v>
      </c>
      <c r="C44" s="10">
        <f t="shared" ref="C44:C63" si="8">B44/20*4</f>
        <v>0.2</v>
      </c>
      <c r="D44" s="4">
        <f t="shared" si="4"/>
        <v>3.346256095728664</v>
      </c>
      <c r="E44" s="4">
        <f t="shared" si="5"/>
        <v>-0.52972174640830116</v>
      </c>
      <c r="F44" s="4">
        <f t="shared" si="6"/>
        <v>0.85925477110682491</v>
      </c>
      <c r="G44" s="4">
        <f t="shared" si="7"/>
        <v>-1.7295337385569709E-2</v>
      </c>
      <c r="H44" s="10">
        <f t="shared" ref="H44:H63" si="9">SQRT(D44^2+E44^2)/SQRT(F44^2+G44^2)</f>
        <v>3.9420657240284998</v>
      </c>
      <c r="I44" s="4">
        <f t="shared" ref="I44:I63" si="10">(D44*F44+E44*G44)/(F44^2+G44^2)</f>
        <v>3.9051968136039581</v>
      </c>
      <c r="J44" s="4">
        <f t="shared" ref="J44:J63" si="11">(-D44*G44+E44*F44)/(F44^2+G44^2)</f>
        <v>-0.53788476421797993</v>
      </c>
      <c r="K44" s="4">
        <f t="shared" ref="K44:K63" si="12">ATAN(J44/I44)</f>
        <v>-0.13687441814888834</v>
      </c>
      <c r="L44" s="10">
        <f t="shared" ref="L44:L63" si="13">IF(I44&gt;0, K44, IF(I44&lt;0, IF(J44&gt;0, K44+3.14, IF(J44&lt;0, K44-3.14))))</f>
        <v>-0.13687441814888834</v>
      </c>
    </row>
    <row r="45" spans="1:12" ht="25.5" customHeight="1" x14ac:dyDescent="0.15">
      <c r="B45" s="4">
        <v>2</v>
      </c>
      <c r="C45" s="10">
        <f t="shared" si="8"/>
        <v>0.4</v>
      </c>
      <c r="D45" s="4">
        <f t="shared" si="4"/>
        <v>3.1526631613067484</v>
      </c>
      <c r="E45" s="4">
        <f t="shared" si="5"/>
        <v>-1.0238072662204085</v>
      </c>
      <c r="F45" s="4">
        <f t="shared" si="6"/>
        <v>0.83780390523484216</v>
      </c>
      <c r="G45" s="4">
        <f t="shared" si="7"/>
        <v>-2.851375855348251E-2</v>
      </c>
      <c r="H45" s="10">
        <f t="shared" si="9"/>
        <v>3.9541671177948507</v>
      </c>
      <c r="I45" s="4">
        <f t="shared" si="10"/>
        <v>3.8001965382641476</v>
      </c>
      <c r="J45" s="4">
        <f t="shared" si="11"/>
        <v>-1.0926773842334354</v>
      </c>
      <c r="K45" s="4">
        <f t="shared" si="12"/>
        <v>-0.2799792025567171</v>
      </c>
      <c r="L45" s="10">
        <f t="shared" si="13"/>
        <v>-0.2799792025567171</v>
      </c>
    </row>
    <row r="46" spans="1:12" ht="25.5" customHeight="1" x14ac:dyDescent="0.15">
      <c r="B46" s="4">
        <v>3</v>
      </c>
      <c r="C46" s="10">
        <f t="shared" si="8"/>
        <v>0.6</v>
      </c>
      <c r="D46" s="4">
        <f t="shared" si="4"/>
        <v>2.8468923597122826</v>
      </c>
      <c r="E46" s="4">
        <f t="shared" si="5"/>
        <v>-1.4497075271149171</v>
      </c>
      <c r="F46" s="4">
        <f t="shared" si="6"/>
        <v>0.80553636170502585</v>
      </c>
      <c r="G46" s="4">
        <f t="shared" si="7"/>
        <v>-2.8280479701905337E-2</v>
      </c>
      <c r="H46" s="10">
        <f t="shared" si="9"/>
        <v>3.9635531446397749</v>
      </c>
      <c r="I46" s="4">
        <f t="shared" si="10"/>
        <v>3.5929115610046729</v>
      </c>
      <c r="J46" s="4">
        <f t="shared" si="11"/>
        <v>-1.6735411692524376</v>
      </c>
      <c r="K46" s="4">
        <f t="shared" si="12"/>
        <v>-0.43590677437974534</v>
      </c>
      <c r="L46" s="10">
        <f t="shared" si="13"/>
        <v>-0.43590677437974534</v>
      </c>
    </row>
    <row r="47" spans="1:12" ht="25.5" customHeight="1" x14ac:dyDescent="0.15">
      <c r="B47" s="4">
        <v>4</v>
      </c>
      <c r="C47" s="10">
        <f t="shared" si="8"/>
        <v>0.8</v>
      </c>
      <c r="D47" s="4">
        <f t="shared" si="4"/>
        <v>2.4526425647766898</v>
      </c>
      <c r="E47" s="4">
        <f t="shared" si="5"/>
        <v>-1.7807557738819124</v>
      </c>
      <c r="F47" s="4">
        <f t="shared" si="6"/>
        <v>0.76729022033347427</v>
      </c>
      <c r="G47" s="4">
        <f t="shared" si="7"/>
        <v>-1.2553667677755592E-2</v>
      </c>
      <c r="H47" s="10">
        <f t="shared" si="9"/>
        <v>3.9496477176795235</v>
      </c>
      <c r="I47" s="4">
        <f t="shared" si="10"/>
        <v>3.2336049199764227</v>
      </c>
      <c r="J47" s="4">
        <f t="shared" si="11"/>
        <v>-2.2679321672561863</v>
      </c>
      <c r="K47" s="4">
        <f t="shared" si="12"/>
        <v>-0.61164041742281228</v>
      </c>
      <c r="L47" s="10">
        <f t="shared" si="13"/>
        <v>-0.61164041742281228</v>
      </c>
    </row>
    <row r="48" spans="1:12" ht="25.5" customHeight="1" x14ac:dyDescent="0.15">
      <c r="B48" s="4">
        <v>5</v>
      </c>
      <c r="C48" s="10">
        <f t="shared" si="8"/>
        <v>1</v>
      </c>
      <c r="D48" s="4">
        <f t="shared" si="4"/>
        <v>1.9999987317275394</v>
      </c>
      <c r="E48" s="4">
        <f t="shared" si="5"/>
        <v>-1.9984067129471823</v>
      </c>
      <c r="F48" s="4">
        <f t="shared" si="6"/>
        <v>0.72910303463983395</v>
      </c>
      <c r="G48" s="4">
        <f t="shared" si="7"/>
        <v>2.0880331168964789E-2</v>
      </c>
      <c r="H48" s="10">
        <f t="shared" si="9"/>
        <v>3.8761889494829744</v>
      </c>
      <c r="I48" s="4">
        <f t="shared" si="10"/>
        <v>2.6624159224046533</v>
      </c>
      <c r="J48" s="4">
        <f t="shared" si="11"/>
        <v>-2.8171585379989001</v>
      </c>
      <c r="K48" s="4">
        <f t="shared" si="12"/>
        <v>-0.81363055645351756</v>
      </c>
      <c r="L48" s="10">
        <f t="shared" si="13"/>
        <v>-0.81363055645351756</v>
      </c>
    </row>
    <row r="49" spans="2:12" ht="25.5" customHeight="1" x14ac:dyDescent="0.15">
      <c r="B49" s="4">
        <v>6</v>
      </c>
      <c r="C49" s="10">
        <f t="shared" si="8"/>
        <v>1.2</v>
      </c>
      <c r="D49" s="4">
        <f t="shared" si="4"/>
        <v>1.5226982361229386</v>
      </c>
      <c r="E49" s="4">
        <f t="shared" si="5"/>
        <v>-2.0937098969368386</v>
      </c>
      <c r="F49" s="4">
        <f t="shared" si="6"/>
        <v>0.69756491288061806</v>
      </c>
      <c r="G49" s="4">
        <f t="shared" si="7"/>
        <v>7.2098238668828196E-2</v>
      </c>
      <c r="H49" s="10">
        <f t="shared" si="9"/>
        <v>3.6916256873562325</v>
      </c>
      <c r="I49" s="4">
        <f t="shared" si="10"/>
        <v>1.8528617286235451</v>
      </c>
      <c r="J49" s="4">
        <f t="shared" si="11"/>
        <v>-3.1929615766793282</v>
      </c>
      <c r="K49" s="4">
        <f t="shared" si="12"/>
        <v>-1.0449913294273339</v>
      </c>
      <c r="L49" s="10">
        <f t="shared" si="13"/>
        <v>-1.0449913294273339</v>
      </c>
    </row>
    <row r="50" spans="2:12" ht="25.5" customHeight="1" x14ac:dyDescent="0.15">
      <c r="B50" s="4">
        <v>7</v>
      </c>
      <c r="C50" s="10">
        <f t="shared" si="8"/>
        <v>1.4</v>
      </c>
      <c r="D50" s="4">
        <f t="shared" si="4"/>
        <v>1.0550906676648077</v>
      </c>
      <c r="E50" s="4">
        <f t="shared" si="5"/>
        <v>-2.0678815958581902</v>
      </c>
      <c r="F50" s="4">
        <f t="shared" si="6"/>
        <v>0.67910383176765199</v>
      </c>
      <c r="G50" s="4">
        <f t="shared" si="7"/>
        <v>0.138950031497306</v>
      </c>
      <c r="H50" s="10">
        <f t="shared" si="9"/>
        <v>3.3490870619036022</v>
      </c>
      <c r="I50" s="4">
        <f t="shared" si="10"/>
        <v>0.8932229254574946</v>
      </c>
      <c r="J50" s="4">
        <f t="shared" si="11"/>
        <v>-3.2277758524481315</v>
      </c>
      <c r="K50" s="4">
        <f t="shared" si="12"/>
        <v>-1.3008223132529</v>
      </c>
      <c r="L50" s="10">
        <f t="shared" si="13"/>
        <v>-1.3008223132529</v>
      </c>
    </row>
    <row r="51" spans="2:12" ht="25.5" customHeight="1" x14ac:dyDescent="0.15">
      <c r="B51" s="4">
        <v>8</v>
      </c>
      <c r="C51" s="10">
        <f t="shared" si="8"/>
        <v>1.6</v>
      </c>
      <c r="D51" s="4">
        <f t="shared" si="4"/>
        <v>0.62908200717759122</v>
      </c>
      <c r="E51" s="4">
        <f t="shared" si="5"/>
        <v>-1.9319266951077196</v>
      </c>
      <c r="F51" s="4">
        <f t="shared" si="6"/>
        <v>0.67927479902986798</v>
      </c>
      <c r="G51" s="4">
        <f t="shared" si="7"/>
        <v>0.21719887425183307</v>
      </c>
      <c r="H51" s="10">
        <f t="shared" si="9"/>
        <v>2.8489876892266799</v>
      </c>
      <c r="I51" s="4">
        <f t="shared" si="10"/>
        <v>1.5154164832022421E-2</v>
      </c>
      <c r="J51" s="4">
        <f t="shared" si="11"/>
        <v>-2.8489473853782248</v>
      </c>
      <c r="K51" s="4">
        <f t="shared" si="12"/>
        <v>-1.5654771615523306</v>
      </c>
      <c r="L51" s="10">
        <f t="shared" si="13"/>
        <v>-1.5654771615523306</v>
      </c>
    </row>
    <row r="52" spans="2:12" ht="25.5" customHeight="1" x14ac:dyDescent="0.15">
      <c r="B52" s="4">
        <v>9</v>
      </c>
      <c r="C52" s="10">
        <f t="shared" si="8"/>
        <v>1.8</v>
      </c>
      <c r="D52" s="4">
        <f t="shared" si="4"/>
        <v>0.27135455368970851</v>
      </c>
      <c r="E52" s="4">
        <f t="shared" si="5"/>
        <v>-1.7053539693951989</v>
      </c>
      <c r="F52" s="4">
        <f t="shared" si="6"/>
        <v>0.70212439992660791</v>
      </c>
      <c r="G52" s="4">
        <f t="shared" si="7"/>
        <v>0.30087884471508192</v>
      </c>
      <c r="H52" s="10">
        <f t="shared" si="9"/>
        <v>2.2605862353865098</v>
      </c>
      <c r="I52" s="4">
        <f t="shared" si="10"/>
        <v>-0.55283041330004723</v>
      </c>
      <c r="J52" s="4">
        <f t="shared" si="11"/>
        <v>-2.1919463181723793</v>
      </c>
      <c r="K52" s="4">
        <f t="shared" si="12"/>
        <v>1.3237389053786568</v>
      </c>
      <c r="L52" s="10">
        <f t="shared" si="13"/>
        <v>-1.8162610946213433</v>
      </c>
    </row>
    <row r="53" spans="2:12" ht="25.5" customHeight="1" x14ac:dyDescent="0.15">
      <c r="B53" s="4">
        <v>10</v>
      </c>
      <c r="C53" s="10">
        <f t="shared" si="8"/>
        <v>2</v>
      </c>
      <c r="D53" s="4">
        <f t="shared" si="4"/>
        <v>1.1260982975337397E-3</v>
      </c>
      <c r="E53" s="4">
        <f t="shared" si="5"/>
        <v>-1.4141154946903294</v>
      </c>
      <c r="F53" s="4">
        <f t="shared" si="6"/>
        <v>0.74969513668438525</v>
      </c>
      <c r="G53" s="4">
        <f t="shared" si="7"/>
        <v>0.38283686185983168</v>
      </c>
      <c r="H53" s="10">
        <f t="shared" si="9"/>
        <v>1.6798957918780872</v>
      </c>
      <c r="I53" s="4">
        <f t="shared" si="10"/>
        <v>-0.76280845953498044</v>
      </c>
      <c r="J53" s="4">
        <f t="shared" si="11"/>
        <v>-1.496720790806213</v>
      </c>
      <c r="K53" s="4">
        <f t="shared" si="12"/>
        <v>1.0994560567759877</v>
      </c>
      <c r="L53" s="10">
        <f t="shared" si="13"/>
        <v>-2.0405439432240122</v>
      </c>
    </row>
    <row r="54" spans="2:12" ht="25.5" customHeight="1" x14ac:dyDescent="0.15">
      <c r="B54" s="4">
        <v>11</v>
      </c>
      <c r="C54" s="10">
        <f t="shared" si="8"/>
        <v>2.2000000000000002</v>
      </c>
      <c r="D54" s="4">
        <f t="shared" si="4"/>
        <v>-0.17134159001884808</v>
      </c>
      <c r="E54" s="4">
        <f t="shared" si="5"/>
        <v>-1.087975460073084</v>
      </c>
      <c r="F54" s="4">
        <f t="shared" si="6"/>
        <v>0.82172048942113074</v>
      </c>
      <c r="G54" s="4">
        <f t="shared" si="7"/>
        <v>0.45540684235530865</v>
      </c>
      <c r="H54" s="10">
        <f t="shared" si="9"/>
        <v>1.1723363175719339</v>
      </c>
      <c r="I54" s="4">
        <f t="shared" si="10"/>
        <v>-0.72088372870026751</v>
      </c>
      <c r="J54" s="4">
        <f t="shared" si="11"/>
        <v>-0.9244993732790312</v>
      </c>
      <c r="K54" s="4">
        <f t="shared" si="12"/>
        <v>0.90852189210516343</v>
      </c>
      <c r="L54" s="10">
        <f t="shared" si="13"/>
        <v>-2.2314781078948367</v>
      </c>
    </row>
    <row r="55" spans="2:12" ht="25.5" customHeight="1" x14ac:dyDescent="0.15">
      <c r="B55" s="4">
        <v>12</v>
      </c>
      <c r="C55" s="10">
        <f t="shared" si="8"/>
        <v>2.4</v>
      </c>
      <c r="D55" s="4">
        <f t="shared" si="4"/>
        <v>-0.24534865202929634</v>
      </c>
      <c r="E55" s="4">
        <f t="shared" si="5"/>
        <v>-0.75756797639133167</v>
      </c>
      <c r="F55" s="4">
        <f t="shared" si="6"/>
        <v>0.91554310600464939</v>
      </c>
      <c r="G55" s="4">
        <f t="shared" si="7"/>
        <v>0.51115078393217805</v>
      </c>
      <c r="H55" s="10">
        <f t="shared" si="9"/>
        <v>0.75942373354907056</v>
      </c>
      <c r="I55" s="4">
        <f t="shared" si="10"/>
        <v>-0.55649104352043643</v>
      </c>
      <c r="J55" s="4">
        <f t="shared" si="11"/>
        <v>-0.5167611881315638</v>
      </c>
      <c r="K55" s="4">
        <f t="shared" si="12"/>
        <v>0.74839686842116515</v>
      </c>
      <c r="L55" s="10">
        <f t="shared" si="13"/>
        <v>-2.3916031315788349</v>
      </c>
    </row>
    <row r="56" spans="2:12" ht="25.5" customHeight="1" x14ac:dyDescent="0.15">
      <c r="B56" s="4">
        <v>13</v>
      </c>
      <c r="C56" s="10">
        <f t="shared" si="8"/>
        <v>2.6</v>
      </c>
      <c r="D56" s="4">
        <f t="shared" si="4"/>
        <v>-0.22942793068648815</v>
      </c>
      <c r="E56" s="4">
        <f t="shared" si="5"/>
        <v>-0.45143237154655835</v>
      </c>
      <c r="F56" s="4">
        <f t="shared" si="6"/>
        <v>1.0262667744391027</v>
      </c>
      <c r="G56" s="4">
        <f t="shared" si="7"/>
        <v>0.54359451698575234</v>
      </c>
      <c r="H56" s="10">
        <f t="shared" si="9"/>
        <v>0.43603602587571111</v>
      </c>
      <c r="I56" s="4">
        <f t="shared" si="10"/>
        <v>-0.35652393548886946</v>
      </c>
      <c r="J56" s="4">
        <f t="shared" si="11"/>
        <v>-0.25103406000981676</v>
      </c>
      <c r="K56" s="4">
        <f t="shared" si="12"/>
        <v>0.61348276584991035</v>
      </c>
      <c r="L56" s="10">
        <f t="shared" si="13"/>
        <v>-2.5265172341500897</v>
      </c>
    </row>
    <row r="57" spans="2:12" ht="25.5" customHeight="1" x14ac:dyDescent="0.15">
      <c r="B57" s="4">
        <v>14</v>
      </c>
      <c r="C57" s="10">
        <f t="shared" si="8"/>
        <v>2.8</v>
      </c>
      <c r="D57" s="4">
        <f t="shared" si="4"/>
        <v>-0.14012264254643281</v>
      </c>
      <c r="E57" s="4">
        <f t="shared" si="5"/>
        <v>-0.19331512502459369</v>
      </c>
      <c r="F57" s="4">
        <f t="shared" si="6"/>
        <v>1.1471299704489737</v>
      </c>
      <c r="G57" s="4">
        <f t="shared" si="7"/>
        <v>0.54788596969912784</v>
      </c>
      <c r="H57" s="10">
        <f t="shared" si="9"/>
        <v>0.18781253122279359</v>
      </c>
      <c r="I57" s="4">
        <f t="shared" si="10"/>
        <v>-0.1649995691612165</v>
      </c>
      <c r="J57" s="4">
        <f t="shared" si="11"/>
        <v>-8.9714486349339165E-2</v>
      </c>
      <c r="K57" s="4">
        <f t="shared" si="12"/>
        <v>0.49801323804916914</v>
      </c>
      <c r="L57" s="10">
        <f t="shared" si="13"/>
        <v>-2.641986761950831</v>
      </c>
    </row>
    <row r="58" spans="2:12" ht="25.5" customHeight="1" x14ac:dyDescent="0.15">
      <c r="B58" s="4">
        <v>15</v>
      </c>
      <c r="C58" s="10">
        <f t="shared" si="8"/>
        <v>3</v>
      </c>
      <c r="D58" s="4">
        <f t="shared" si="4"/>
        <v>1.3140530330524314E-16</v>
      </c>
      <c r="E58" s="4">
        <f t="shared" si="5"/>
        <v>1.1102230246251565E-16</v>
      </c>
      <c r="F58" s="4">
        <f t="shared" si="6"/>
        <v>1.2700670404629182</v>
      </c>
      <c r="G58" s="4">
        <f t="shared" si="7"/>
        <v>0.52131095685885231</v>
      </c>
      <c r="H58" s="10">
        <f t="shared" si="9"/>
        <v>1.2530258275358034E-16</v>
      </c>
      <c r="I58" s="4">
        <f t="shared" si="10"/>
        <v>1.192521571267317E-16</v>
      </c>
      <c r="J58" s="4">
        <f t="shared" si="11"/>
        <v>3.8466352378918655E-17</v>
      </c>
      <c r="K58" s="4">
        <f t="shared" si="12"/>
        <v>0.31202628232907359</v>
      </c>
      <c r="L58" s="10">
        <f t="shared" si="13"/>
        <v>0.31202628232907359</v>
      </c>
    </row>
    <row r="59" spans="2:12" ht="25.5" customHeight="1" x14ac:dyDescent="0.15">
      <c r="B59" s="4">
        <v>16</v>
      </c>
      <c r="C59" s="10">
        <f t="shared" si="8"/>
        <v>3.2</v>
      </c>
      <c r="D59" s="4">
        <f t="shared" si="4"/>
        <v>0.16489590269378557</v>
      </c>
      <c r="E59" s="4">
        <f t="shared" si="5"/>
        <v>0.12012518423370444</v>
      </c>
      <c r="F59" s="4">
        <f t="shared" si="6"/>
        <v>1.3864046029743338</v>
      </c>
      <c r="G59" s="4">
        <f t="shared" si="7"/>
        <v>0.46361503791537473</v>
      </c>
      <c r="H59" s="10">
        <f t="shared" si="9"/>
        <v>0.13955544058427555</v>
      </c>
      <c r="I59" s="4">
        <f t="shared" si="10"/>
        <v>0.13303544549076646</v>
      </c>
      <c r="J59" s="4">
        <f t="shared" si="11"/>
        <v>4.2157932109444969E-2</v>
      </c>
      <c r="K59" s="4">
        <f t="shared" si="12"/>
        <v>0.30688153812693097</v>
      </c>
      <c r="L59" s="10">
        <f t="shared" si="13"/>
        <v>0.30688153812693097</v>
      </c>
    </row>
    <row r="60" spans="2:12" ht="25.5" customHeight="1" x14ac:dyDescent="0.15">
      <c r="B60" s="4">
        <v>17</v>
      </c>
      <c r="C60" s="10">
        <f t="shared" si="8"/>
        <v>3.4</v>
      </c>
      <c r="D60" s="4">
        <f t="shared" si="4"/>
        <v>0.32789449015678784</v>
      </c>
      <c r="E60" s="4">
        <f t="shared" si="5"/>
        <v>0.16763010351558261</v>
      </c>
      <c r="F60" s="4">
        <f t="shared" si="6"/>
        <v>1.4876273392968842</v>
      </c>
      <c r="G60" s="4">
        <f t="shared" si="7"/>
        <v>0.37709858187350442</v>
      </c>
      <c r="H60" s="10">
        <f t="shared" si="9"/>
        <v>0.23995834638611552</v>
      </c>
      <c r="I60" s="4">
        <f t="shared" si="10"/>
        <v>0.23394569002775908</v>
      </c>
      <c r="J60" s="4">
        <f t="shared" si="11"/>
        <v>5.3379978623025667E-2</v>
      </c>
      <c r="K60" s="4">
        <f t="shared" si="12"/>
        <v>0.22433203718213729</v>
      </c>
      <c r="L60" s="10">
        <f t="shared" si="13"/>
        <v>0.22433203718213729</v>
      </c>
    </row>
    <row r="61" spans="2:12" ht="25.5" customHeight="1" x14ac:dyDescent="0.15">
      <c r="B61" s="4">
        <v>18</v>
      </c>
      <c r="C61" s="10">
        <f t="shared" si="8"/>
        <v>3.6</v>
      </c>
      <c r="D61" s="4">
        <f t="shared" si="4"/>
        <v>0.46456618909838321</v>
      </c>
      <c r="E61" s="4">
        <f t="shared" si="5"/>
        <v>0.15168325361645391</v>
      </c>
      <c r="F61" s="4">
        <f t="shared" si="6"/>
        <v>1.5661403142303532</v>
      </c>
      <c r="G61" s="4">
        <f t="shared" si="7"/>
        <v>0.26647401635119539</v>
      </c>
      <c r="H61" s="10">
        <f t="shared" si="9"/>
        <v>0.30762117809651102</v>
      </c>
      <c r="I61" s="4">
        <f t="shared" si="10"/>
        <v>0.30430077696163821</v>
      </c>
      <c r="J61" s="4">
        <f t="shared" si="11"/>
        <v>4.5075784563651508E-2</v>
      </c>
      <c r="K61" s="4">
        <f t="shared" si="12"/>
        <v>0.14705966592896455</v>
      </c>
      <c r="L61" s="10">
        <f t="shared" si="13"/>
        <v>0.14705966592896455</v>
      </c>
    </row>
    <row r="62" spans="2:12" ht="25.5" customHeight="1" x14ac:dyDescent="0.15">
      <c r="B62" s="4">
        <v>19</v>
      </c>
      <c r="C62" s="10">
        <f t="shared" si="8"/>
        <v>3.8</v>
      </c>
      <c r="D62" s="4">
        <f t="shared" si="4"/>
        <v>0.55532020594936515</v>
      </c>
      <c r="E62" s="4">
        <f t="shared" si="5"/>
        <v>8.881557543412355E-2</v>
      </c>
      <c r="F62" s="4">
        <f t="shared" si="6"/>
        <v>1.6159550116348296</v>
      </c>
      <c r="G62" s="4">
        <f t="shared" si="7"/>
        <v>0.13849719825506104</v>
      </c>
      <c r="H62" s="10">
        <f t="shared" si="9"/>
        <v>0.34674454206451205</v>
      </c>
      <c r="I62" s="4">
        <f t="shared" si="10"/>
        <v>0.34581863498891841</v>
      </c>
      <c r="J62" s="4">
        <f t="shared" si="11"/>
        <v>2.5322897660603878E-2</v>
      </c>
      <c r="K62" s="4">
        <f t="shared" si="12"/>
        <v>7.3095488121859273E-2</v>
      </c>
      <c r="L62" s="10">
        <f t="shared" si="13"/>
        <v>7.3095488121859273E-2</v>
      </c>
    </row>
    <row r="63" spans="2:12" ht="25.5" customHeight="1" x14ac:dyDescent="0.15">
      <c r="B63" s="4">
        <v>20</v>
      </c>
      <c r="C63" s="10">
        <f t="shared" si="8"/>
        <v>4</v>
      </c>
      <c r="D63" s="4">
        <f t="shared" si="4"/>
        <v>0.58747342873775299</v>
      </c>
      <c r="E63" s="4">
        <f t="shared" si="5"/>
        <v>9.3564245628725883E-4</v>
      </c>
      <c r="F63" s="4">
        <f t="shared" si="6"/>
        <v>1.6332333922823798</v>
      </c>
      <c r="G63" s="4">
        <f t="shared" si="7"/>
        <v>1.4066860222182293E-3</v>
      </c>
      <c r="H63" s="10">
        <f t="shared" si="9"/>
        <v>0.35969994165654506</v>
      </c>
      <c r="I63" s="4">
        <f t="shared" si="10"/>
        <v>0.35969984545580447</v>
      </c>
      <c r="J63" s="4">
        <f t="shared" si="11"/>
        <v>2.6307183867340083E-4</v>
      </c>
      <c r="K63" s="4">
        <f t="shared" si="12"/>
        <v>7.3136476173577664E-4</v>
      </c>
      <c r="L63" s="10">
        <f t="shared" si="13"/>
        <v>7.3136476173577664E-4</v>
      </c>
    </row>
  </sheetData>
  <mergeCells count="7">
    <mergeCell ref="C41:L41"/>
    <mergeCell ref="A2:H2"/>
    <mergeCell ref="B15:G15"/>
    <mergeCell ref="B6:E6"/>
    <mergeCell ref="D4:E4"/>
    <mergeCell ref="B9:G9"/>
    <mergeCell ref="B12:I12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金沢大学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</dc:creator>
  <cp:lastModifiedBy>nakayama</cp:lastModifiedBy>
  <dcterms:created xsi:type="dcterms:W3CDTF">2014-06-16T11:17:21Z</dcterms:created>
  <dcterms:modified xsi:type="dcterms:W3CDTF">2015-06-22T22:26:32Z</dcterms:modified>
</cp:coreProperties>
</file>