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195" windowHeight="129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63" i="1" l="1"/>
  <c r="F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F20" i="1"/>
  <c r="F19" i="1"/>
  <c r="E19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D19" i="1" s="1"/>
  <c r="G11" i="1"/>
  <c r="E11" i="1"/>
  <c r="G10" i="1"/>
  <c r="E10" i="1"/>
  <c r="E63" i="1" s="1"/>
  <c r="C10" i="1"/>
  <c r="D44" i="1" l="1"/>
  <c r="H44" i="1" s="1"/>
  <c r="D45" i="1"/>
  <c r="H45" i="1" s="1"/>
  <c r="D46" i="1"/>
  <c r="H46" i="1" s="1"/>
  <c r="D47" i="1"/>
  <c r="H47" i="1" s="1"/>
  <c r="D48" i="1"/>
  <c r="H48" i="1" s="1"/>
  <c r="D49" i="1"/>
  <c r="H49" i="1" s="1"/>
  <c r="D50" i="1"/>
  <c r="H50" i="1" s="1"/>
  <c r="D51" i="1"/>
  <c r="H51" i="1" s="1"/>
  <c r="D52" i="1"/>
  <c r="H52" i="1" s="1"/>
  <c r="D53" i="1"/>
  <c r="H53" i="1" s="1"/>
  <c r="D54" i="1"/>
  <c r="H54" i="1" s="1"/>
  <c r="D55" i="1"/>
  <c r="H55" i="1" s="1"/>
  <c r="D56" i="1"/>
  <c r="H56" i="1" s="1"/>
  <c r="D57" i="1"/>
  <c r="H57" i="1" s="1"/>
  <c r="D58" i="1"/>
  <c r="H58" i="1" s="1"/>
  <c r="D59" i="1"/>
  <c r="H59" i="1" s="1"/>
  <c r="D60" i="1"/>
  <c r="H60" i="1" s="1"/>
  <c r="D61" i="1"/>
  <c r="H61" i="1" s="1"/>
  <c r="D62" i="1"/>
  <c r="H62" i="1" s="1"/>
  <c r="D63" i="1"/>
  <c r="H63" i="1" s="1"/>
  <c r="D43" i="1"/>
  <c r="G19" i="1"/>
  <c r="E20" i="1"/>
  <c r="F21" i="1" l="1"/>
  <c r="D20" i="1"/>
  <c r="H43" i="1" l="1"/>
  <c r="E21" i="1"/>
  <c r="G20" i="1"/>
  <c r="F22" i="1" l="1"/>
  <c r="D21" i="1"/>
  <c r="E22" i="1" l="1"/>
  <c r="G21" i="1"/>
  <c r="D22" i="1" l="1"/>
  <c r="F23" i="1"/>
  <c r="E23" i="1" l="1"/>
  <c r="G22" i="1"/>
  <c r="F24" i="1" l="1"/>
  <c r="D23" i="1"/>
  <c r="E24" i="1" l="1"/>
  <c r="G23" i="1"/>
  <c r="D24" i="1" l="1"/>
  <c r="F25" i="1"/>
  <c r="E25" i="1" l="1"/>
  <c r="G24" i="1"/>
  <c r="F26" i="1" l="1"/>
  <c r="D25" i="1"/>
  <c r="E26" i="1" l="1"/>
  <c r="G25" i="1"/>
  <c r="D26" i="1" l="1"/>
  <c r="F27" i="1"/>
  <c r="E27" i="1" l="1"/>
  <c r="G26" i="1"/>
  <c r="F28" i="1" l="1"/>
  <c r="D27" i="1"/>
  <c r="E28" i="1" l="1"/>
  <c r="G27" i="1"/>
  <c r="D28" i="1" l="1"/>
  <c r="F29" i="1"/>
  <c r="E29" i="1" l="1"/>
  <c r="G28" i="1"/>
  <c r="D29" i="1" l="1"/>
  <c r="F30" i="1"/>
  <c r="E30" i="1" l="1"/>
  <c r="G29" i="1"/>
  <c r="D30" i="1" l="1"/>
  <c r="F31" i="1"/>
  <c r="E31" i="1" l="1"/>
  <c r="G30" i="1"/>
  <c r="F32" i="1" l="1"/>
  <c r="D31" i="1"/>
  <c r="E32" i="1" l="1"/>
  <c r="G31" i="1"/>
  <c r="D32" i="1" l="1"/>
  <c r="F33" i="1"/>
  <c r="E33" i="1" l="1"/>
  <c r="G32" i="1"/>
  <c r="F34" i="1" l="1"/>
  <c r="D33" i="1"/>
  <c r="E34" i="1" l="1"/>
  <c r="G33" i="1"/>
  <c r="D34" i="1" l="1"/>
  <c r="F35" i="1"/>
  <c r="E35" i="1" l="1"/>
  <c r="G34" i="1"/>
  <c r="F36" i="1" l="1"/>
  <c r="D35" i="1"/>
  <c r="E36" i="1" l="1"/>
  <c r="G35" i="1"/>
  <c r="D36" i="1" l="1"/>
  <c r="F37" i="1"/>
  <c r="E37" i="1" l="1"/>
  <c r="G36" i="1"/>
  <c r="F38" i="1" l="1"/>
  <c r="D37" i="1"/>
  <c r="E38" i="1" l="1"/>
  <c r="G37" i="1"/>
  <c r="F39" i="1" l="1"/>
  <c r="D38" i="1"/>
  <c r="E39" i="1" l="1"/>
  <c r="D39" i="1" s="1"/>
  <c r="G39" i="1" s="1"/>
  <c r="G38" i="1"/>
</calcChain>
</file>

<file path=xl/sharedStrings.xml><?xml version="1.0" encoding="utf-8"?>
<sst xmlns="http://schemas.openxmlformats.org/spreadsheetml/2006/main" count="39" uniqueCount="38">
  <si>
    <t>ｆｓ</t>
    <phoneticPr fontId="1"/>
  </si>
  <si>
    <t>n</t>
    <phoneticPr fontId="1"/>
  </si>
  <si>
    <t>x(n)</t>
    <phoneticPr fontId="1"/>
  </si>
  <si>
    <t>w(n)</t>
    <phoneticPr fontId="1"/>
  </si>
  <si>
    <t>w(n-1)</t>
    <phoneticPr fontId="1"/>
  </si>
  <si>
    <t>w(n-2)</t>
    <phoneticPr fontId="1"/>
  </si>
  <si>
    <t>y(n)</t>
    <phoneticPr fontId="1"/>
  </si>
  <si>
    <t>Zero-r</t>
    <phoneticPr fontId="1"/>
  </si>
  <si>
    <t>Pole-r</t>
    <phoneticPr fontId="1"/>
  </si>
  <si>
    <t>Zero-f</t>
    <phoneticPr fontId="1"/>
  </si>
  <si>
    <t>Pole-f</t>
    <phoneticPr fontId="1"/>
  </si>
  <si>
    <t>振幅</t>
    <rPh sb="0" eb="2">
      <t>シンプク</t>
    </rPh>
    <phoneticPr fontId="1"/>
  </si>
  <si>
    <t>f[Hz]</t>
    <phoneticPr fontId="1"/>
  </si>
  <si>
    <t>N-Re</t>
    <phoneticPr fontId="1"/>
  </si>
  <si>
    <t>N-Im</t>
    <phoneticPr fontId="1"/>
  </si>
  <si>
    <t>D-Re</t>
    <phoneticPr fontId="1"/>
  </si>
  <si>
    <t>D-Im</t>
    <phoneticPr fontId="1"/>
  </si>
  <si>
    <t>２次ＩＩＲフィルタの時間応答</t>
    <rPh sb="1" eb="2">
      <t>ジ</t>
    </rPh>
    <rPh sb="10" eb="12">
      <t>ジカン</t>
    </rPh>
    <rPh sb="12" eb="14">
      <t>オウトウ</t>
    </rPh>
    <phoneticPr fontId="1"/>
  </si>
  <si>
    <t>伝達関数の零点と極</t>
    <rPh sb="0" eb="2">
      <t>デンタツ</t>
    </rPh>
    <rPh sb="2" eb="4">
      <t>カンスウ</t>
    </rPh>
    <rPh sb="5" eb="6">
      <t>ゼロ</t>
    </rPh>
    <rPh sb="6" eb="7">
      <t>テン</t>
    </rPh>
    <rPh sb="8" eb="9">
      <t>キョク</t>
    </rPh>
    <phoneticPr fontId="1"/>
  </si>
  <si>
    <t>標本化周波数</t>
    <rPh sb="0" eb="3">
      <t>ヒョウホンカ</t>
    </rPh>
    <rPh sb="3" eb="6">
      <t>シュウハスウ</t>
    </rPh>
    <phoneticPr fontId="1"/>
  </si>
  <si>
    <t>スケーリング係数</t>
    <rPh sb="6" eb="8">
      <t>ケイスウ</t>
    </rPh>
    <phoneticPr fontId="1"/>
  </si>
  <si>
    <t>２次ＩＩＲフィルタの解析</t>
    <rPh sb="1" eb="2">
      <t>ジ</t>
    </rPh>
    <rPh sb="10" eb="12">
      <t>カイセキ</t>
    </rPh>
    <phoneticPr fontId="1"/>
  </si>
  <si>
    <t>ｈ0</t>
    <phoneticPr fontId="1"/>
  </si>
  <si>
    <t>ａ0</t>
    <phoneticPr fontId="1"/>
  </si>
  <si>
    <t>ａ1</t>
    <phoneticPr fontId="1"/>
  </si>
  <si>
    <t>ａ2</t>
    <phoneticPr fontId="1"/>
  </si>
  <si>
    <t>ｂ0</t>
    <phoneticPr fontId="1"/>
  </si>
  <si>
    <t>ｂ1</t>
    <phoneticPr fontId="1"/>
  </si>
  <si>
    <t>ｂ2</t>
    <phoneticPr fontId="1"/>
  </si>
  <si>
    <t>ｃ1</t>
    <phoneticPr fontId="1"/>
  </si>
  <si>
    <t>ｆ1</t>
    <phoneticPr fontId="1"/>
  </si>
  <si>
    <t>ｃ2</t>
    <phoneticPr fontId="1"/>
  </si>
  <si>
    <t>ｆ2</t>
    <phoneticPr fontId="1"/>
  </si>
  <si>
    <t>入力信号（振幅＝ｃ1，ｃ2，周波数＝ｆ1，ｆ2）</t>
    <rPh sb="0" eb="2">
      <t>ニュウリョク</t>
    </rPh>
    <rPh sb="2" eb="4">
      <t>シンゴウ</t>
    </rPh>
    <rPh sb="5" eb="7">
      <t>シンプク</t>
    </rPh>
    <rPh sb="14" eb="17">
      <t>シュウハスウ</t>
    </rPh>
    <phoneticPr fontId="1"/>
  </si>
  <si>
    <t>伝達関数の係数（上：分子／下：分母）</t>
    <rPh sb="0" eb="2">
      <t>デンタツ</t>
    </rPh>
    <rPh sb="2" eb="4">
      <t>カンスウ</t>
    </rPh>
    <rPh sb="5" eb="7">
      <t>ケイスウ</t>
    </rPh>
    <rPh sb="8" eb="9">
      <t>ウエ</t>
    </rPh>
    <rPh sb="10" eb="12">
      <t>ブンシ</t>
    </rPh>
    <rPh sb="13" eb="14">
      <t>シタ</t>
    </rPh>
    <rPh sb="15" eb="17">
      <t>ブンボ</t>
    </rPh>
    <phoneticPr fontId="1"/>
  </si>
  <si>
    <t>[Hz]</t>
    <phoneticPr fontId="1"/>
  </si>
  <si>
    <t>[Hz]</t>
    <phoneticPr fontId="1"/>
  </si>
  <si>
    <t>２次ＩＩＲフィルタの周波数特性</t>
    <rPh sb="1" eb="2">
      <t>ジ</t>
    </rPh>
    <rPh sb="10" eb="13">
      <t>シュウハスウ</t>
    </rPh>
    <rPh sb="13" eb="15">
      <t>トクセイ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</si>
</sst>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入力信号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2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</c:numLit>
          </c:cat>
          <c:val>
            <c:numRef>
              <c:f>Sheet1!$C$19:$C$39</c:f>
              <c:numCache>
                <c:formatCode>General</c:formatCode>
                <c:ptCount val="21"/>
                <c:pt idx="0">
                  <c:v>2</c:v>
                </c:pt>
                <c:pt idx="1">
                  <c:v>0.70818459587793303</c:v>
                </c:pt>
                <c:pt idx="2">
                  <c:v>-0.99920240501680624</c:v>
                </c:pt>
                <c:pt idx="3">
                  <c:v>-0.70865062293228676</c:v>
                </c:pt>
                <c:pt idx="4">
                  <c:v>-3.8048141642876843E-6</c:v>
                </c:pt>
                <c:pt idx="5">
                  <c:v>-0.70453147573819397</c:v>
                </c:pt>
                <c:pt idx="6">
                  <c:v>-1.0023775636794396</c:v>
                </c:pt>
                <c:pt idx="7">
                  <c:v>0.69955897031211245</c:v>
                </c:pt>
                <c:pt idx="8">
                  <c:v>1.9999746346183485</c:v>
                </c:pt>
                <c:pt idx="9">
                  <c:v>0.71680301184122608</c:v>
                </c:pt>
                <c:pt idx="10">
                  <c:v>-0.99598666989526108</c:v>
                </c:pt>
                <c:pt idx="11">
                  <c:v>-0.71276250731767488</c:v>
                </c:pt>
                <c:pt idx="12">
                  <c:v>-3.4243037947190302E-5</c:v>
                </c:pt>
                <c:pt idx="13">
                  <c:v>-0.70040530144000224</c:v>
                </c:pt>
                <c:pt idx="14">
                  <c:v>-1.0055121139762835</c:v>
                </c:pt>
                <c:pt idx="15">
                  <c:v>0.69092641657139076</c:v>
                </c:pt>
                <c:pt idx="16">
                  <c:v>1.9998985393484208</c:v>
                </c:pt>
                <c:pt idx="17">
                  <c:v>0.72541393684850108</c:v>
                </c:pt>
                <c:pt idx="18">
                  <c:v>-0.99273039186870482</c:v>
                </c:pt>
                <c:pt idx="19">
                  <c:v>-0.7168668932663903</c:v>
                </c:pt>
                <c:pt idx="20">
                  <c:v>-9.5117941357081293E-5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837184"/>
        <c:axId val="186417152"/>
      </c:barChart>
      <c:catAx>
        <c:axId val="13583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6417152"/>
        <c:crosses val="autoZero"/>
        <c:auto val="1"/>
        <c:lblAlgn val="ctr"/>
        <c:lblOffset val="100"/>
        <c:noMultiLvlLbl val="0"/>
      </c:catAx>
      <c:valAx>
        <c:axId val="186417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83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出力信号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2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</c:numLit>
          </c:cat>
          <c:val>
            <c:numRef>
              <c:f>Sheet1!$G$19:$G$39</c:f>
              <c:numCache>
                <c:formatCode>General</c:formatCode>
                <c:ptCount val="21"/>
                <c:pt idx="0">
                  <c:v>2</c:v>
                </c:pt>
                <c:pt idx="1">
                  <c:v>2.9686417503700393</c:v>
                </c:pt>
                <c:pt idx="2">
                  <c:v>3.0796414616783365</c:v>
                </c:pt>
                <c:pt idx="3">
                  <c:v>1.5867982250094022</c:v>
                </c:pt>
                <c:pt idx="4">
                  <c:v>-1.1730761906146911</c:v>
                </c:pt>
                <c:pt idx="5">
                  <c:v>-3.7564454943450336</c:v>
                </c:pt>
                <c:pt idx="6">
                  <c:v>-4.5021152943798919</c:v>
                </c:pt>
                <c:pt idx="7">
                  <c:v>-2.6948406220809762</c:v>
                </c:pt>
                <c:pt idx="8">
                  <c:v>0.8277588750179401</c:v>
                </c:pt>
                <c:pt idx="9">
                  <c:v>4.0747497824592589</c:v>
                </c:pt>
                <c:pt idx="10">
                  <c:v>5.0849689793875257</c:v>
                </c:pt>
                <c:pt idx="11">
                  <c:v>3.1530627534837192</c:v>
                </c:pt>
                <c:pt idx="12">
                  <c:v>-0.68056251007539137</c:v>
                </c:pt>
                <c:pt idx="13">
                  <c:v>-4.2014030141496717</c:v>
                </c:pt>
                <c:pt idx="14">
                  <c:v>-5.3241079776713374</c:v>
                </c:pt>
                <c:pt idx="15">
                  <c:v>-3.3449179669989029</c:v>
                </c:pt>
                <c:pt idx="16">
                  <c:v>0.61486595486986362</c:v>
                </c:pt>
                <c:pt idx="17">
                  <c:v>4.2498210487842805</c:v>
                </c:pt>
                <c:pt idx="18">
                  <c:v>5.4225362929262566</c:v>
                </c:pt>
                <c:pt idx="19">
                  <c:v>3.4275843482144603</c:v>
                </c:pt>
                <c:pt idx="20">
                  <c:v>-0.58269428155975023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833664"/>
        <c:axId val="134835200"/>
      </c:barChart>
      <c:catAx>
        <c:axId val="13483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835200"/>
        <c:crosses val="autoZero"/>
        <c:auto val="1"/>
        <c:lblAlgn val="ctr"/>
        <c:lblOffset val="100"/>
        <c:noMultiLvlLbl val="0"/>
      </c:catAx>
      <c:valAx>
        <c:axId val="134835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83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振幅特性</a:t>
            </a:r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Sheet1!$C$43:$C$63</c:f>
              <c:numCache>
                <c:formatCode>General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Sheet1!$H$43:$H$63</c:f>
              <c:numCache>
                <c:formatCode>General</c:formatCode>
                <c:ptCount val="21"/>
                <c:pt idx="0">
                  <c:v>3.9324888546673189</c:v>
                </c:pt>
                <c:pt idx="1">
                  <c:v>4.0179844068693908</c:v>
                </c:pt>
                <c:pt idx="2">
                  <c:v>4.2980975576800784</c:v>
                </c:pt>
                <c:pt idx="3">
                  <c:v>4.8404141234938489</c:v>
                </c:pt>
                <c:pt idx="4">
                  <c:v>5.6165093548940721</c:v>
                </c:pt>
                <c:pt idx="5">
                  <c:v>5.5197006443425014</c:v>
                </c:pt>
                <c:pt idx="6">
                  <c:v>3.4988896891479206</c:v>
                </c:pt>
                <c:pt idx="7">
                  <c:v>1.8068906822562467</c:v>
                </c:pt>
                <c:pt idx="8">
                  <c:v>0.86778339042796104</c:v>
                </c:pt>
                <c:pt idx="9">
                  <c:v>0.33136637481534342</c:v>
                </c:pt>
                <c:pt idx="10">
                  <c:v>0</c:v>
                </c:pt>
                <c:pt idx="11">
                  <c:v>0.21841518545562069</c:v>
                </c:pt>
                <c:pt idx="12">
                  <c:v>0.36937932241008259</c:v>
                </c:pt>
                <c:pt idx="13">
                  <c:v>0.47721874647510126</c:v>
                </c:pt>
                <c:pt idx="14">
                  <c:v>0.5558575653896427</c:v>
                </c:pt>
                <c:pt idx="15">
                  <c:v>0.6137047626791724</c:v>
                </c:pt>
                <c:pt idx="16">
                  <c:v>0.65604055849127396</c:v>
                </c:pt>
                <c:pt idx="17">
                  <c:v>0.68625796119452831</c:v>
                </c:pt>
                <c:pt idx="18">
                  <c:v>0.70654122545259423</c:v>
                </c:pt>
                <c:pt idx="19">
                  <c:v>0.71824768013678464</c:v>
                </c:pt>
                <c:pt idx="20">
                  <c:v>0.72212145354035484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519936"/>
        <c:axId val="165595392"/>
      </c:scatterChart>
      <c:valAx>
        <c:axId val="16851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5595392"/>
        <c:crosses val="autoZero"/>
        <c:crossBetween val="midCat"/>
      </c:valAx>
      <c:valAx>
        <c:axId val="165595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5199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18</xdr:row>
      <xdr:rowOff>14287</xdr:rowOff>
    </xdr:from>
    <xdr:to>
      <xdr:col>15</xdr:col>
      <xdr:colOff>0</xdr:colOff>
      <xdr:row>27</xdr:row>
      <xdr:rowOff>28575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352425</xdr:colOff>
      <xdr:row>29</xdr:row>
      <xdr:rowOff>147636</xdr:rowOff>
    </xdr:from>
    <xdr:to>
      <xdr:col>14</xdr:col>
      <xdr:colOff>676275</xdr:colOff>
      <xdr:row>38</xdr:row>
      <xdr:rowOff>247649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357187</xdr:colOff>
      <xdr:row>41</xdr:row>
      <xdr:rowOff>319087</xdr:rowOff>
    </xdr:from>
    <xdr:to>
      <xdr:col>14</xdr:col>
      <xdr:colOff>661987</xdr:colOff>
      <xdr:row>50</xdr:row>
      <xdr:rowOff>147637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>
      <selection activeCell="P39" sqref="P39"/>
    </sheetView>
  </sheetViews>
  <sheetFormatPr defaultRowHeight="13.5" x14ac:dyDescent="0.15"/>
  <cols>
    <col min="2" max="9" width="11" customWidth="1"/>
  </cols>
  <sheetData>
    <row r="1" spans="1:9" ht="24.75" customHeight="1" x14ac:dyDescent="0.15"/>
    <row r="2" spans="1:9" ht="24.75" customHeight="1" x14ac:dyDescent="0.15">
      <c r="A2" s="1" t="s">
        <v>21</v>
      </c>
      <c r="B2" s="1"/>
      <c r="C2" s="1"/>
      <c r="D2" s="1"/>
      <c r="E2" s="1"/>
      <c r="F2" s="3"/>
      <c r="G2" s="3"/>
      <c r="H2" s="3"/>
    </row>
    <row r="3" spans="1:9" ht="24.75" customHeight="1" x14ac:dyDescent="0.15">
      <c r="A3" s="3"/>
      <c r="B3" s="3"/>
      <c r="C3" s="3"/>
      <c r="D3" s="3"/>
      <c r="E3" s="3"/>
      <c r="F3" s="3"/>
      <c r="G3" s="3"/>
      <c r="H3" s="3"/>
    </row>
    <row r="4" spans="1:9" ht="24.75" customHeight="1" x14ac:dyDescent="0.15">
      <c r="A4" s="3"/>
      <c r="B4" s="4" t="s">
        <v>0</v>
      </c>
      <c r="C4" s="4">
        <v>8</v>
      </c>
      <c r="D4" s="10" t="s">
        <v>19</v>
      </c>
      <c r="E4" s="8"/>
      <c r="F4" s="3"/>
      <c r="G4" s="3"/>
      <c r="H4" s="3"/>
    </row>
    <row r="5" spans="1:9" ht="24.75" customHeight="1" x14ac:dyDescent="0.15">
      <c r="A5" s="3"/>
      <c r="B5" s="4" t="s">
        <v>22</v>
      </c>
      <c r="C5" s="4">
        <v>1</v>
      </c>
      <c r="D5" s="11" t="s">
        <v>20</v>
      </c>
      <c r="E5" s="2"/>
      <c r="F5" s="3"/>
      <c r="G5" s="3"/>
      <c r="H5" s="3"/>
    </row>
    <row r="6" spans="1:9" ht="24.75" customHeight="1" x14ac:dyDescent="0.15">
      <c r="A6" s="9"/>
      <c r="B6" s="7" t="s">
        <v>18</v>
      </c>
      <c r="C6" s="7"/>
      <c r="D6" s="7"/>
      <c r="E6" s="7"/>
      <c r="F6" s="3"/>
      <c r="G6" s="3"/>
      <c r="H6" s="3"/>
    </row>
    <row r="7" spans="1:9" ht="24.75" customHeight="1" x14ac:dyDescent="0.15">
      <c r="A7" s="3"/>
      <c r="B7" s="4" t="s">
        <v>7</v>
      </c>
      <c r="C7" s="4">
        <v>1</v>
      </c>
      <c r="D7" s="4" t="s">
        <v>9</v>
      </c>
      <c r="E7" s="4">
        <v>2</v>
      </c>
      <c r="F7" s="3" t="s">
        <v>35</v>
      </c>
      <c r="G7" s="3"/>
      <c r="H7" s="3"/>
    </row>
    <row r="8" spans="1:9" ht="24.75" customHeight="1" x14ac:dyDescent="0.15">
      <c r="A8" s="3"/>
      <c r="B8" s="4" t="s">
        <v>8</v>
      </c>
      <c r="C8" s="4">
        <v>0.8</v>
      </c>
      <c r="D8" s="4" t="s">
        <v>10</v>
      </c>
      <c r="E8" s="4">
        <v>1</v>
      </c>
      <c r="F8" s="3" t="s">
        <v>36</v>
      </c>
      <c r="G8" s="3"/>
      <c r="H8" s="3"/>
    </row>
    <row r="9" spans="1:9" ht="24.75" customHeight="1" x14ac:dyDescent="0.15">
      <c r="A9" s="9"/>
      <c r="B9" s="7" t="s">
        <v>34</v>
      </c>
      <c r="C9" s="7"/>
      <c r="D9" s="7"/>
      <c r="E9" s="7"/>
      <c r="F9" s="7"/>
      <c r="G9" s="7"/>
      <c r="H9" s="3"/>
    </row>
    <row r="10" spans="1:9" ht="24.75" customHeight="1" x14ac:dyDescent="0.15">
      <c r="A10" s="3"/>
      <c r="B10" s="4" t="s">
        <v>23</v>
      </c>
      <c r="C10" s="4">
        <f>C5</f>
        <v>1</v>
      </c>
      <c r="D10" s="4" t="s">
        <v>24</v>
      </c>
      <c r="E10" s="4">
        <f>C5*(-2*C7*COS(2*3.14*E7/C4))</f>
        <v>-1.5926534214665267E-3</v>
      </c>
      <c r="F10" s="4" t="s">
        <v>25</v>
      </c>
      <c r="G10" s="4">
        <f>C5*C7^2</f>
        <v>1</v>
      </c>
      <c r="H10" s="3"/>
    </row>
    <row r="11" spans="1:9" ht="24.75" customHeight="1" x14ac:dyDescent="0.15">
      <c r="A11" s="3"/>
      <c r="B11" s="4" t="s">
        <v>26</v>
      </c>
      <c r="C11" s="4">
        <v>1</v>
      </c>
      <c r="D11" s="4" t="s">
        <v>27</v>
      </c>
      <c r="E11" s="4">
        <f>-2*C8*COS(2*3.14*E8/C4)</f>
        <v>-1.1318212306675197</v>
      </c>
      <c r="F11" s="4" t="s">
        <v>28</v>
      </c>
      <c r="G11" s="4">
        <f>C8^2</f>
        <v>0.64000000000000012</v>
      </c>
      <c r="H11" s="3"/>
    </row>
    <row r="12" spans="1:9" ht="24.75" customHeight="1" x14ac:dyDescent="0.15">
      <c r="A12" s="3"/>
      <c r="B12" s="7" t="s">
        <v>33</v>
      </c>
      <c r="C12" s="7"/>
      <c r="D12" s="7"/>
      <c r="E12" s="7"/>
      <c r="F12" s="7"/>
      <c r="G12" s="7"/>
      <c r="H12" s="7"/>
    </row>
    <row r="13" spans="1:9" ht="24.75" customHeight="1" x14ac:dyDescent="0.15">
      <c r="A13" s="3"/>
      <c r="B13" s="4" t="s">
        <v>29</v>
      </c>
      <c r="C13" s="4">
        <v>1</v>
      </c>
      <c r="D13" s="4" t="s">
        <v>30</v>
      </c>
      <c r="E13" s="4">
        <v>1</v>
      </c>
      <c r="F13" s="4" t="s">
        <v>31</v>
      </c>
      <c r="G13" s="4">
        <v>1</v>
      </c>
      <c r="H13" s="4" t="s">
        <v>32</v>
      </c>
      <c r="I13" s="4">
        <v>2</v>
      </c>
    </row>
    <row r="14" spans="1:9" ht="24.75" customHeight="1" x14ac:dyDescent="0.15">
      <c r="A14" s="3"/>
      <c r="B14" s="9"/>
      <c r="C14" s="9"/>
      <c r="D14" s="9"/>
      <c r="E14" s="9"/>
      <c r="F14" s="9"/>
      <c r="G14" s="9"/>
      <c r="H14" s="9"/>
      <c r="I14" s="9"/>
    </row>
    <row r="15" spans="1:9" ht="24.75" customHeight="1" x14ac:dyDescent="0.15">
      <c r="A15" s="3"/>
      <c r="B15" s="7" t="s">
        <v>17</v>
      </c>
      <c r="C15" s="7"/>
      <c r="D15" s="7"/>
      <c r="E15" s="7"/>
      <c r="F15" s="7"/>
      <c r="G15" s="7"/>
      <c r="H15" s="3"/>
    </row>
    <row r="16" spans="1:9" ht="24.75" customHeight="1" x14ac:dyDescent="0.15">
      <c r="A16" s="3"/>
      <c r="B16" s="4" t="s">
        <v>1</v>
      </c>
      <c r="C16" s="4" t="s">
        <v>2</v>
      </c>
      <c r="D16" s="4" t="s">
        <v>3</v>
      </c>
      <c r="E16" s="4" t="s">
        <v>4</v>
      </c>
      <c r="F16" s="4" t="s">
        <v>5</v>
      </c>
      <c r="G16" s="4" t="s">
        <v>6</v>
      </c>
      <c r="H16" s="3"/>
    </row>
    <row r="17" spans="1:8" ht="24.75" customHeight="1" x14ac:dyDescent="0.15">
      <c r="A17" s="3"/>
      <c r="B17" s="4">
        <v>-2</v>
      </c>
      <c r="C17" s="4"/>
      <c r="D17" s="4"/>
      <c r="E17" s="4"/>
      <c r="F17" s="4"/>
      <c r="G17" s="4"/>
      <c r="H17" s="3"/>
    </row>
    <row r="18" spans="1:8" ht="24.75" customHeight="1" x14ac:dyDescent="0.15">
      <c r="A18" s="3"/>
      <c r="B18" s="4">
        <v>-1</v>
      </c>
      <c r="C18" s="4"/>
      <c r="D18" s="4"/>
      <c r="E18" s="4"/>
      <c r="F18" s="4"/>
      <c r="G18" s="4"/>
      <c r="H18" s="3"/>
    </row>
    <row r="19" spans="1:8" ht="24.75" customHeight="1" x14ac:dyDescent="0.15">
      <c r="A19" s="3"/>
      <c r="B19" s="4">
        <v>0</v>
      </c>
      <c r="C19" s="4">
        <f>$C$13*COS(2*3.14*$E$13*B19/$C$4)+$G$13*COS(2*3.14*$I$13*B19/$C$4)</f>
        <v>2</v>
      </c>
      <c r="D19" s="4">
        <f>C19-$E$11*E19-$G$11*F19</f>
        <v>2</v>
      </c>
      <c r="E19" s="4">
        <f>D18</f>
        <v>0</v>
      </c>
      <c r="F19" s="4">
        <f>E18</f>
        <v>0</v>
      </c>
      <c r="G19" s="4">
        <f>$C$10*D19+$E$10*E19+$G$10*F19</f>
        <v>2</v>
      </c>
      <c r="H19" s="3"/>
    </row>
    <row r="20" spans="1:8" ht="24.75" customHeight="1" x14ac:dyDescent="0.15">
      <c r="A20" s="3"/>
      <c r="B20" s="4">
        <v>1</v>
      </c>
      <c r="C20" s="4">
        <f>$C$13*COS(2*3.14*$E$13*B20/$C$4)+$G$13*COS(2*3.14*$I$13*B20/$C$4)</f>
        <v>0.70818459587793303</v>
      </c>
      <c r="D20" s="4">
        <f t="shared" ref="D20:D39" si="0">C20-$E$11*E20-$G$11*F20</f>
        <v>2.9718270572129724</v>
      </c>
      <c r="E20" s="4">
        <f t="shared" ref="E20:F39" si="1">D19</f>
        <v>2</v>
      </c>
      <c r="F20" s="4">
        <f t="shared" si="1"/>
        <v>0</v>
      </c>
      <c r="G20" s="4">
        <f t="shared" ref="G20:G39" si="2">$C$10*D20+$E$10*E20+$G$10*F20</f>
        <v>2.9686417503700393</v>
      </c>
      <c r="H20" s="3"/>
    </row>
    <row r="21" spans="1:8" ht="24.75" customHeight="1" x14ac:dyDescent="0.15">
      <c r="A21" s="3"/>
      <c r="B21" s="4">
        <v>2</v>
      </c>
      <c r="C21" s="4">
        <f>$C$13*COS(2*3.14*$E$13*B21/$C$4)+$G$13*COS(2*3.14*$I$13*B21/$C$4)</f>
        <v>-0.99920240501680624</v>
      </c>
      <c r="D21" s="4">
        <f t="shared" si="0"/>
        <v>1.0843745522090136</v>
      </c>
      <c r="E21" s="4">
        <f t="shared" si="1"/>
        <v>2.9718270572129724</v>
      </c>
      <c r="F21" s="4">
        <f t="shared" si="1"/>
        <v>2</v>
      </c>
      <c r="G21" s="4">
        <f t="shared" si="2"/>
        <v>3.0796414616783365</v>
      </c>
      <c r="H21" s="3"/>
    </row>
    <row r="22" spans="1:8" ht="24.75" customHeight="1" x14ac:dyDescent="0.15">
      <c r="A22" s="3"/>
      <c r="B22" s="4">
        <v>3</v>
      </c>
      <c r="C22" s="4">
        <f>$C$13*COS(2*3.14*$E$13*B22/$C$4)+$G$13*COS(2*3.14*$I$13*B22/$C$4)</f>
        <v>-0.70865062293228676</v>
      </c>
      <c r="D22" s="4">
        <f t="shared" si="0"/>
        <v>-1.3833017993628434</v>
      </c>
      <c r="E22" s="4">
        <f t="shared" si="1"/>
        <v>1.0843745522090136</v>
      </c>
      <c r="F22" s="4">
        <f t="shared" si="1"/>
        <v>2.9718270572129724</v>
      </c>
      <c r="G22" s="4">
        <f t="shared" si="2"/>
        <v>1.5867982250094022</v>
      </c>
      <c r="H22" s="3"/>
    </row>
    <row r="23" spans="1:8" ht="24.75" customHeight="1" x14ac:dyDescent="0.15">
      <c r="A23" s="3"/>
      <c r="B23" s="4">
        <v>4</v>
      </c>
      <c r="C23" s="4">
        <f>$C$13*COS(2*3.14*$E$13*B23/$C$4)+$G$13*COS(2*3.14*$I$13*B23/$C$4)</f>
        <v>-3.8048141642876843E-6</v>
      </c>
      <c r="D23" s="4">
        <f t="shared" si="0"/>
        <v>-2.2596538631673808</v>
      </c>
      <c r="E23" s="4">
        <f t="shared" si="1"/>
        <v>-1.3833017993628434</v>
      </c>
      <c r="F23" s="4">
        <f t="shared" si="1"/>
        <v>1.0843745522090136</v>
      </c>
      <c r="G23" s="4">
        <f t="shared" si="2"/>
        <v>-1.1730761906146911</v>
      </c>
      <c r="H23" s="3"/>
    </row>
    <row r="24" spans="1:8" ht="24.75" customHeight="1" x14ac:dyDescent="0.15">
      <c r="A24" s="3"/>
      <c r="B24" s="4">
        <v>5</v>
      </c>
      <c r="C24" s="4">
        <f>$C$13*COS(2*3.14*$E$13*B24/$C$4)+$G$13*COS(2*3.14*$I$13*B24/$C$4)</f>
        <v>-0.70453147573819397</v>
      </c>
      <c r="D24" s="4">
        <f t="shared" si="0"/>
        <v>-2.3767425404386939</v>
      </c>
      <c r="E24" s="4">
        <f t="shared" si="1"/>
        <v>-2.2596538631673808</v>
      </c>
      <c r="F24" s="4">
        <f t="shared" si="1"/>
        <v>-1.3833017993628434</v>
      </c>
      <c r="G24" s="4">
        <f t="shared" si="2"/>
        <v>-3.7564454943450336</v>
      </c>
      <c r="H24" s="3"/>
    </row>
    <row r="25" spans="1:8" ht="24.75" customHeight="1" x14ac:dyDescent="0.15">
      <c r="A25" s="3"/>
      <c r="B25" s="4">
        <v>6</v>
      </c>
      <c r="C25" s="4">
        <f>$C$13*COS(2*3.14*$E$13*B25/$C$4)+$G$13*COS(2*3.14*$I$13*B25/$C$4)</f>
        <v>-1.0023775636794396</v>
      </c>
      <c r="D25" s="4">
        <f t="shared" si="0"/>
        <v>-2.2462467583514858</v>
      </c>
      <c r="E25" s="4">
        <f t="shared" si="1"/>
        <v>-2.3767425404386939</v>
      </c>
      <c r="F25" s="4">
        <f t="shared" si="1"/>
        <v>-2.2596538631673808</v>
      </c>
      <c r="G25" s="4">
        <f t="shared" si="2"/>
        <v>-4.5021152943798919</v>
      </c>
      <c r="H25" s="3"/>
    </row>
    <row r="26" spans="1:8" ht="24.75" customHeight="1" x14ac:dyDescent="0.15">
      <c r="A26" s="3"/>
      <c r="B26" s="4">
        <v>7</v>
      </c>
      <c r="C26" s="4">
        <f>$C$13*COS(2*3.14*$E$13*B26/$C$4)+$G$13*COS(2*3.14*$I$13*B26/$C$4)</f>
        <v>0.69955897031211245</v>
      </c>
      <c r="D26" s="4">
        <f t="shared" si="0"/>
        <v>-0.32167557422742865</v>
      </c>
      <c r="E26" s="4">
        <f t="shared" si="1"/>
        <v>-2.2462467583514858</v>
      </c>
      <c r="F26" s="4">
        <f t="shared" si="1"/>
        <v>-2.3767425404386939</v>
      </c>
      <c r="G26" s="4">
        <f t="shared" si="2"/>
        <v>-2.6948406220809762</v>
      </c>
      <c r="H26" s="3"/>
    </row>
    <row r="27" spans="1:8" ht="24.75" customHeight="1" x14ac:dyDescent="0.15">
      <c r="A27" s="3"/>
      <c r="B27" s="4">
        <v>8</v>
      </c>
      <c r="C27" s="4">
        <f>$C$13*COS(2*3.14*$E$13*B27/$C$4)+$G$13*COS(2*3.14*$I$13*B27/$C$4)</f>
        <v>1.9999746346183485</v>
      </c>
      <c r="D27" s="4">
        <f t="shared" si="0"/>
        <v>3.0734933156655302</v>
      </c>
      <c r="E27" s="4">
        <f t="shared" si="1"/>
        <v>-0.32167557422742865</v>
      </c>
      <c r="F27" s="4">
        <f t="shared" si="1"/>
        <v>-2.2462467583514858</v>
      </c>
      <c r="G27" s="4">
        <f t="shared" si="2"/>
        <v>0.8277588750179401</v>
      </c>
      <c r="H27" s="3"/>
    </row>
    <row r="28" spans="1:8" ht="24.75" customHeight="1" x14ac:dyDescent="0.15">
      <c r="A28" s="3"/>
      <c r="B28" s="4">
        <v>9</v>
      </c>
      <c r="C28" s="4">
        <f>$C$13*COS(2*3.14*$E$13*B28/$C$4)+$G$13*COS(2*3.14*$I$13*B28/$C$4)</f>
        <v>0.71680301184122608</v>
      </c>
      <c r="D28" s="4">
        <f t="shared" si="0"/>
        <v>4.4013203663317366</v>
      </c>
      <c r="E28" s="4">
        <f t="shared" si="1"/>
        <v>3.0734933156655302</v>
      </c>
      <c r="F28" s="4">
        <f t="shared" si="1"/>
        <v>-0.32167557422742865</v>
      </c>
      <c r="G28" s="4">
        <f t="shared" si="2"/>
        <v>4.0747497824592589</v>
      </c>
      <c r="H28" s="3"/>
    </row>
    <row r="29" spans="1:8" ht="24.75" customHeight="1" x14ac:dyDescent="0.15">
      <c r="A29" s="3"/>
      <c r="B29" s="4">
        <v>10</v>
      </c>
      <c r="C29" s="4">
        <f>$C$13*COS(2*3.14*$E$13*B29/$C$4)+$G$13*COS(2*3.14*$I$13*B29/$C$4)</f>
        <v>-0.99598666989526108</v>
      </c>
      <c r="D29" s="4">
        <f t="shared" si="0"/>
        <v>2.0184854416624036</v>
      </c>
      <c r="E29" s="4">
        <f t="shared" si="1"/>
        <v>4.4013203663317366</v>
      </c>
      <c r="F29" s="4">
        <f t="shared" si="1"/>
        <v>3.0734933156655302</v>
      </c>
      <c r="G29" s="4">
        <f t="shared" si="2"/>
        <v>5.0849689793875257</v>
      </c>
      <c r="H29" s="3"/>
    </row>
    <row r="30" spans="1:8" ht="24.75" customHeight="1" x14ac:dyDescent="0.15">
      <c r="A30" s="3"/>
      <c r="B30" s="4">
        <v>11</v>
      </c>
      <c r="C30" s="4">
        <f>$C$13*COS(2*3.14*$E$13*B30/$C$4)+$G$13*COS(2*3.14*$I$13*B30/$C$4)</f>
        <v>-0.71276250731767488</v>
      </c>
      <c r="D30" s="4">
        <f t="shared" si="0"/>
        <v>-1.2450428651031731</v>
      </c>
      <c r="E30" s="4">
        <f t="shared" si="1"/>
        <v>2.0184854416624036</v>
      </c>
      <c r="F30" s="4">
        <f t="shared" si="1"/>
        <v>4.4013203663317366</v>
      </c>
      <c r="G30" s="4">
        <f t="shared" si="2"/>
        <v>3.1530627534837192</v>
      </c>
      <c r="H30" s="3"/>
    </row>
    <row r="31" spans="1:8" ht="24.75" customHeight="1" x14ac:dyDescent="0.15">
      <c r="A31" s="3"/>
      <c r="B31" s="4">
        <v>12</v>
      </c>
      <c r="C31" s="4">
        <f>$C$13*COS(2*3.14*$E$13*B31/$C$4)+$G$13*COS(2*3.14*$I$13*B31/$C$4)</f>
        <v>-3.4243037947190302E-5</v>
      </c>
      <c r="D31" s="4">
        <f t="shared" si="0"/>
        <v>-2.7010308735167738</v>
      </c>
      <c r="E31" s="4">
        <f t="shared" si="1"/>
        <v>-1.2450428651031731</v>
      </c>
      <c r="F31" s="4">
        <f t="shared" si="1"/>
        <v>2.0184854416624036</v>
      </c>
      <c r="G31" s="4">
        <f t="shared" si="2"/>
        <v>-0.68056251007539137</v>
      </c>
      <c r="H31" s="3"/>
    </row>
    <row r="32" spans="1:8" ht="24.75" customHeight="1" x14ac:dyDescent="0.15">
      <c r="A32" s="3"/>
      <c r="B32" s="4">
        <v>13</v>
      </c>
      <c r="C32" s="4">
        <f>$C$13*COS(2*3.14*$E$13*B32/$C$4)+$G$13*COS(2*3.14*$I$13*B32/$C$4)</f>
        <v>-0.70040530144000224</v>
      </c>
      <c r="D32" s="4">
        <f t="shared" si="0"/>
        <v>-2.9606619551086921</v>
      </c>
      <c r="E32" s="4">
        <f t="shared" si="1"/>
        <v>-2.7010308735167738</v>
      </c>
      <c r="F32" s="4">
        <f t="shared" si="1"/>
        <v>-1.2450428651031731</v>
      </c>
      <c r="G32" s="4">
        <f t="shared" si="2"/>
        <v>-4.2014030141496717</v>
      </c>
      <c r="H32" s="3"/>
    </row>
    <row r="33" spans="1:8" ht="24.75" customHeight="1" x14ac:dyDescent="0.15">
      <c r="A33" s="3"/>
      <c r="B33" s="4">
        <v>14</v>
      </c>
      <c r="C33" s="4">
        <f>$C$13*COS(2*3.14*$E$13*B33/$C$4)+$G$13*COS(2*3.14*$I$13*B33/$C$4)</f>
        <v>-1.0055121139762835</v>
      </c>
      <c r="D33" s="4">
        <f t="shared" si="0"/>
        <v>-2.6277924125471728</v>
      </c>
      <c r="E33" s="4">
        <f t="shared" si="1"/>
        <v>-2.9606619551086921</v>
      </c>
      <c r="F33" s="4">
        <f t="shared" si="1"/>
        <v>-2.7010308735167738</v>
      </c>
      <c r="G33" s="4">
        <f t="shared" si="2"/>
        <v>-5.3241079776713374</v>
      </c>
      <c r="H33" s="3"/>
    </row>
    <row r="34" spans="1:8" ht="24.75" customHeight="1" x14ac:dyDescent="0.15">
      <c r="A34" s="3"/>
      <c r="B34" s="4">
        <v>15</v>
      </c>
      <c r="C34" s="4">
        <f>$C$13*COS(2*3.14*$E$13*B34/$C$4)+$G$13*COS(2*3.14*$I$13*B34/$C$4)</f>
        <v>0.69092641657139076</v>
      </c>
      <c r="D34" s="4">
        <f t="shared" si="0"/>
        <v>-0.38844117446695758</v>
      </c>
      <c r="E34" s="4">
        <f t="shared" si="1"/>
        <v>-2.6277924125471728</v>
      </c>
      <c r="F34" s="4">
        <f t="shared" si="1"/>
        <v>-2.9606619551086921</v>
      </c>
      <c r="G34" s="4">
        <f t="shared" si="2"/>
        <v>-3.3449179669989029</v>
      </c>
      <c r="H34" s="3"/>
    </row>
    <row r="35" spans="1:8" ht="24.75" customHeight="1" x14ac:dyDescent="0.15">
      <c r="A35" s="3"/>
      <c r="B35" s="4">
        <v>16</v>
      </c>
      <c r="C35" s="4">
        <f>$C$13*COS(2*3.14*$E$13*B35/$C$4)+$G$13*COS(2*3.14*$I$13*B35/$C$4)</f>
        <v>1.9998985393484208</v>
      </c>
      <c r="D35" s="4">
        <f t="shared" si="0"/>
        <v>3.242039715251483</v>
      </c>
      <c r="E35" s="4">
        <f t="shared" si="1"/>
        <v>-0.38844117446695758</v>
      </c>
      <c r="F35" s="4">
        <f t="shared" si="1"/>
        <v>-2.6277924125471728</v>
      </c>
      <c r="G35" s="4">
        <f t="shared" si="2"/>
        <v>0.61486595486986362</v>
      </c>
      <c r="H35" s="3"/>
    </row>
    <row r="36" spans="1:8" ht="24.75" customHeight="1" x14ac:dyDescent="0.15">
      <c r="A36" s="3"/>
      <c r="B36" s="4">
        <v>17</v>
      </c>
      <c r="C36" s="4">
        <f>$C$13*COS(2*3.14*$E$13*B36/$C$4)+$G$13*COS(2*3.14*$I$13*B36/$C$4)</f>
        <v>0.72541393684850108</v>
      </c>
      <c r="D36" s="4">
        <f t="shared" si="0"/>
        <v>4.6434256688962634</v>
      </c>
      <c r="E36" s="4">
        <f t="shared" si="1"/>
        <v>3.242039715251483</v>
      </c>
      <c r="F36" s="4">
        <f t="shared" si="1"/>
        <v>-0.38844117446695758</v>
      </c>
      <c r="G36" s="4">
        <f t="shared" si="2"/>
        <v>4.2498210487842805</v>
      </c>
      <c r="H36" s="3"/>
    </row>
    <row r="37" spans="1:8" ht="24.75" customHeight="1" x14ac:dyDescent="0.15">
      <c r="A37" s="3"/>
      <c r="B37" s="4">
        <v>18</v>
      </c>
      <c r="C37" s="4">
        <f>$C$13*COS(2*3.14*$E$13*B37/$C$4)+$G$13*COS(2*3.14*$I$13*B37/$C$4)</f>
        <v>-0.99273039186870482</v>
      </c>
      <c r="D37" s="4">
        <f t="shared" si="0"/>
        <v>2.1878919454536661</v>
      </c>
      <c r="E37" s="4">
        <f t="shared" si="1"/>
        <v>4.6434256688962634</v>
      </c>
      <c r="F37" s="4">
        <f t="shared" si="1"/>
        <v>3.242039715251483</v>
      </c>
      <c r="G37" s="4">
        <f t="shared" si="2"/>
        <v>5.4225362929262566</v>
      </c>
      <c r="H37" s="3"/>
    </row>
    <row r="38" spans="1:8" ht="24.75" customHeight="1" x14ac:dyDescent="0.15">
      <c r="A38" s="3"/>
      <c r="B38" s="4">
        <v>19</v>
      </c>
      <c r="C38" s="4">
        <f>$C$13*COS(2*3.14*$E$13*B38/$C$4)+$G$13*COS(2*3.14*$I$13*B38/$C$4)</f>
        <v>-0.7168668932663903</v>
      </c>
      <c r="D38" s="4">
        <f t="shared" si="0"/>
        <v>-1.2123567670890774</v>
      </c>
      <c r="E38" s="4">
        <f t="shared" si="1"/>
        <v>2.1878919454536661</v>
      </c>
      <c r="F38" s="4">
        <f t="shared" si="1"/>
        <v>4.6434256688962634</v>
      </c>
      <c r="G38" s="4">
        <f t="shared" si="2"/>
        <v>3.4275843482144603</v>
      </c>
      <c r="H38" s="3"/>
    </row>
    <row r="39" spans="1:8" ht="24.75" customHeight="1" x14ac:dyDescent="0.15">
      <c r="A39" s="3"/>
      <c r="B39" s="4">
        <v>20</v>
      </c>
      <c r="C39" s="4">
        <f>$C$13*COS(2*3.14*$E$13*B39/$C$4)+$G$13*COS(2*3.14*$I$13*B39/$C$4)</f>
        <v>-9.5117941357081293E-5</v>
      </c>
      <c r="D39" s="4">
        <f t="shared" si="0"/>
        <v>-2.7725170911665589</v>
      </c>
      <c r="E39" s="4">
        <f t="shared" si="1"/>
        <v>-1.2123567670890774</v>
      </c>
      <c r="F39" s="4">
        <f t="shared" si="1"/>
        <v>2.1878919454536661</v>
      </c>
      <c r="G39" s="4">
        <f t="shared" si="2"/>
        <v>-0.58269428155975023</v>
      </c>
      <c r="H39" s="3"/>
    </row>
    <row r="40" spans="1:8" ht="25.5" customHeight="1" x14ac:dyDescent="0.15"/>
    <row r="41" spans="1:8" ht="25.5" customHeight="1" x14ac:dyDescent="0.15">
      <c r="C41" s="6" t="s">
        <v>37</v>
      </c>
      <c r="D41" s="7"/>
      <c r="E41" s="7"/>
      <c r="F41" s="7"/>
      <c r="G41" s="7"/>
      <c r="H41" s="7"/>
    </row>
    <row r="42" spans="1:8" ht="25.5" customHeight="1" x14ac:dyDescent="0.15">
      <c r="B42" s="5" t="s">
        <v>1</v>
      </c>
      <c r="C42" s="5" t="s">
        <v>12</v>
      </c>
      <c r="D42" s="5" t="s">
        <v>13</v>
      </c>
      <c r="E42" s="5" t="s">
        <v>14</v>
      </c>
      <c r="F42" s="5" t="s">
        <v>15</v>
      </c>
      <c r="G42" s="5" t="s">
        <v>16</v>
      </c>
      <c r="H42" s="5" t="s">
        <v>11</v>
      </c>
    </row>
    <row r="43" spans="1:8" ht="25.5" customHeight="1" x14ac:dyDescent="0.15">
      <c r="B43" s="5">
        <v>0</v>
      </c>
      <c r="C43" s="5">
        <f>B43/20*4</f>
        <v>0</v>
      </c>
      <c r="D43" s="5">
        <f>$C$10+$E$10*COS(2*3.14*C43/$C$4)+$G$10*COS(2*2*3.14*C43/$C$4)</f>
        <v>1.9984073465785335</v>
      </c>
      <c r="E43" s="5">
        <f>-($E$10*SIN(2*3.14*C43/$C$4)+$G$10*SIN(2*2*3.14*C43/$C$4))</f>
        <v>0</v>
      </c>
      <c r="F43" s="5">
        <f>$C$11+$E$11*COS(2*3.14*C43/$C$4)+$G$11*COS(2*2*3.14*C43/$C$4)</f>
        <v>0.50817876933248041</v>
      </c>
      <c r="G43" s="5">
        <f>-($E$11*SIN(2*3.14*C43/$C$4)+$G$11*SIN(2*2*3.14*C43/$C$4))</f>
        <v>0</v>
      </c>
      <c r="H43" s="5">
        <f>SQRT(D43^2+E43^2)/SQRT(F43^2+G43^2)</f>
        <v>3.9324888546673189</v>
      </c>
    </row>
    <row r="44" spans="1:8" ht="25.5" customHeight="1" x14ac:dyDescent="0.15">
      <c r="B44" s="5">
        <v>1</v>
      </c>
      <c r="C44" s="5">
        <f t="shared" ref="C44:C63" si="3">B44/20*4</f>
        <v>0.2</v>
      </c>
      <c r="D44" s="5">
        <f>$C$10+$E$10*COS(2*3.14*C44/$C$4)+$G$10*COS(2*2*3.14*C44/$C$4)</f>
        <v>1.9495326548853367</v>
      </c>
      <c r="E44" s="5">
        <f>-($E$10*SIN(2*3.14*C44/$C$4)+$G$10*SIN(2*2*3.14*C44/$C$4))</f>
        <v>-0.30861649947954584</v>
      </c>
      <c r="F44" s="5">
        <f>$C$11+$E$11*COS(2*3.14*C44/$C$4)+$G$11*COS(2*2*3.14*C44/$C$4)</f>
        <v>0.49080693170319079</v>
      </c>
      <c r="G44" s="5">
        <f>-($E$11*SIN(2*3.14*C44/$C$4)+$G$11*SIN(2*2*3.14*C44/$C$4))</f>
        <v>-2.070710499192599E-2</v>
      </c>
      <c r="H44" s="5">
        <f t="shared" ref="H44:H63" si="4">SQRT(D44^2+E44^2)/SQRT(F44^2+G44^2)</f>
        <v>4.0179844068693908</v>
      </c>
    </row>
    <row r="45" spans="1:8" ht="25.5" customHeight="1" x14ac:dyDescent="0.15">
      <c r="B45" s="5">
        <v>2</v>
      </c>
      <c r="C45" s="5">
        <f t="shared" si="3"/>
        <v>0.4</v>
      </c>
      <c r="D45" s="5">
        <f>$C$10+$E$10*COS(2*3.14*C45/$C$4)+$G$10*COS(2*2*3.14*C45/$C$4)</f>
        <v>1.8076893992090006</v>
      </c>
      <c r="E45" s="5">
        <f>-($E$10*SIN(2*3.14*C45/$C$4)+$G$10*SIN(2*2*3.14*C45/$C$4))</f>
        <v>-0.58703560998653337</v>
      </c>
      <c r="F45" s="5">
        <f>$C$11+$E$11*COS(2*3.14*C45/$C$4)+$G$11*COS(2*2*3.14*C45/$C$4)</f>
        <v>0.44140902940003146</v>
      </c>
      <c r="G45" s="5">
        <f>-($E$11*SIN(2*3.14*C45/$C$4)+$G$11*SIN(2*2*3.14*C45/$C$4))</f>
        <v>-2.6437063387753978E-2</v>
      </c>
      <c r="H45" s="5">
        <f t="shared" si="4"/>
        <v>4.2980975576800784</v>
      </c>
    </row>
    <row r="46" spans="1:8" ht="25.5" customHeight="1" x14ac:dyDescent="0.15">
      <c r="B46" s="5">
        <v>3</v>
      </c>
      <c r="C46" s="5">
        <f t="shared" si="3"/>
        <v>0.6</v>
      </c>
      <c r="D46" s="5">
        <f>$C$10+$E$10*COS(2*3.14*C46/$C$4)+$G$10*COS(2*2*3.14*C46/$C$4)</f>
        <v>1.586752493047461</v>
      </c>
      <c r="E46" s="5">
        <f>-($E$10*SIN(2*3.14*C46/$C$4)+$G$10*SIN(2*2*3.14*C46/$C$4))</f>
        <v>-0.80801335006278341</v>
      </c>
      <c r="F46" s="5">
        <f>$C$11+$E$11*COS(2*3.14*C46/$C$4)+$G$11*COS(2*2*3.14*C46/$C$4)</f>
        <v>0.36784708101806457</v>
      </c>
      <c r="G46" s="5">
        <f>-($E$11*SIN(2*3.14*C46/$C$4)+$G$11*SIN(2*2*3.14*C46/$C$4))</f>
        <v>-3.9959264279731954E-3</v>
      </c>
      <c r="H46" s="5">
        <f t="shared" si="4"/>
        <v>4.8404141234938489</v>
      </c>
    </row>
    <row r="47" spans="1:8" ht="25.5" customHeight="1" x14ac:dyDescent="0.15">
      <c r="B47" s="5">
        <v>4</v>
      </c>
      <c r="C47" s="5">
        <f t="shared" si="3"/>
        <v>0.8</v>
      </c>
      <c r="D47" s="5">
        <f>$C$10+$E$10*COS(2*3.14*C47/$C$4)+$G$10*COS(2*2*3.14*C47/$C$4)</f>
        <v>1.3083340312495084</v>
      </c>
      <c r="E47" s="5">
        <f>-($E$10*SIN(2*3.14*C47/$C$4)+$G$10*SIN(2*2*3.14*C47/$C$4))</f>
        <v>-0.94992373278243603</v>
      </c>
      <c r="F47" s="5">
        <f>$C$11+$E$11*COS(2*3.14*C47/$C$4)+$G$11*COS(2*2*3.14*C47/$C$4)</f>
        <v>0.28228412836931832</v>
      </c>
      <c r="G47" s="5">
        <f>-($E$11*SIN(2*3.14*C47/$C$4)+$G$11*SIN(2*2*3.14*C47/$C$4))</f>
        <v>5.6426072480399103E-2</v>
      </c>
      <c r="H47" s="5">
        <f t="shared" si="4"/>
        <v>5.6165093548940721</v>
      </c>
    </row>
    <row r="48" spans="1:8" ht="25.5" customHeight="1" x14ac:dyDescent="0.15">
      <c r="B48" s="5">
        <v>5</v>
      </c>
      <c r="C48" s="5">
        <f t="shared" si="3"/>
        <v>1</v>
      </c>
      <c r="D48" s="5">
        <f>$C$10+$E$10*COS(2*3.14*C48/$C$4)+$G$10*COS(2*2*3.14*C48/$C$4)</f>
        <v>0.9996697023635388</v>
      </c>
      <c r="E48" s="5">
        <f>-($E$10*SIN(2*3.14*C48/$C$4)+$G$10*SIN(2*2*3.14*C48/$C$4))</f>
        <v>-0.99887395538876844</v>
      </c>
      <c r="F48" s="5">
        <f>$C$11+$E$11*COS(2*3.14*C48/$C$4)+$G$11*COS(2*2*3.14*C48/$C$4)</f>
        <v>0.19987258772628258</v>
      </c>
      <c r="G48" s="5">
        <f>-($E$11*SIN(2*3.14*C48/$C$4)+$G$11*SIN(2*2*3.14*C48/$C$4))</f>
        <v>0.15999994926909356</v>
      </c>
      <c r="H48" s="5">
        <f t="shared" si="4"/>
        <v>5.5197006443425014</v>
      </c>
    </row>
    <row r="49" spans="2:8" ht="25.5" customHeight="1" x14ac:dyDescent="0.15">
      <c r="B49" s="5">
        <v>6</v>
      </c>
      <c r="C49" s="5">
        <f t="shared" si="3"/>
        <v>1.2</v>
      </c>
      <c r="D49" s="5">
        <f>$C$10+$E$10*COS(2*3.14*C49/$C$4)+$G$10*COS(2*2*3.14*C49/$C$4)</f>
        <v>0.69095521500328549</v>
      </c>
      <c r="E49" s="5">
        <f>-($E$10*SIN(2*3.14*C49/$C$4)+$G$10*SIN(2*2*3.14*C49/$C$4))</f>
        <v>-0.95006333997992531</v>
      </c>
      <c r="F49" s="5">
        <f>$C$11+$E$11*COS(2*3.14*C49/$C$4)+$G$11*COS(2*2*3.14*C49/$C$4)</f>
        <v>0.13710560831458346</v>
      </c>
      <c r="G49" s="5">
        <f>-($E$11*SIN(2*3.14*C49/$C$4)+$G$11*SIN(2*2*3.14*C49/$C$4))</f>
        <v>0.30647976255079512</v>
      </c>
      <c r="H49" s="5">
        <f t="shared" si="4"/>
        <v>3.4988896891479206</v>
      </c>
    </row>
    <row r="50" spans="2:8" ht="25.5" customHeight="1" x14ac:dyDescent="0.15">
      <c r="B50" s="5">
        <v>7</v>
      </c>
      <c r="C50" s="5">
        <f t="shared" si="3"/>
        <v>1.4</v>
      </c>
      <c r="D50" s="5">
        <f>$C$10+$E$10*COS(2*3.14*C50/$C$4)+$G$10*COS(2*2*3.14*C50/$C$4)</f>
        <v>0.41239321103838433</v>
      </c>
      <c r="E50" s="5">
        <f>-($E$10*SIN(2*3.14*C50/$C$4)+$G$10*SIN(2*2*3.14*C50/$C$4))</f>
        <v>-0.80825312695691276</v>
      </c>
      <c r="F50" s="5">
        <f>$C$11+$E$11*COS(2*3.14*C50/$C$4)+$G$11*COS(2*2*3.14*C50/$C$4)</f>
        <v>0.10999676201872793</v>
      </c>
      <c r="G50" s="5">
        <f>-($E$11*SIN(2*3.14*C50/$C$4)+$G$11*SIN(2*2*3.14*C50/$C$4))</f>
        <v>0.48998357256882352</v>
      </c>
      <c r="H50" s="5">
        <f t="shared" si="4"/>
        <v>1.8068906822562467</v>
      </c>
    </row>
    <row r="51" spans="2:8" ht="25.5" customHeight="1" x14ac:dyDescent="0.15">
      <c r="B51" s="5">
        <v>8</v>
      </c>
      <c r="C51" s="5">
        <f t="shared" si="3"/>
        <v>1.6</v>
      </c>
      <c r="D51" s="5">
        <f>$C$10+$E$10*COS(2*3.14*C51/$C$4)+$G$10*COS(2*2*3.14*C51/$C$4)</f>
        <v>0.19123945089811034</v>
      </c>
      <c r="E51" s="5">
        <f>-($E$10*SIN(2*3.14*C51/$C$4)+$G$10*SIN(2*2*3.14*C51/$C$4))</f>
        <v>-0.58730117239468549</v>
      </c>
      <c r="F51" s="5">
        <f>$C$11+$E$11*COS(2*3.14*C51/$C$4)+$G$11*COS(2*2*3.14*C51/$C$4)</f>
        <v>0.13227117323070092</v>
      </c>
      <c r="G51" s="5">
        <f>-($E$11*SIN(2*3.14*C51/$C$4)+$G$11*SIN(2*2*3.14*C51/$C$4))</f>
        <v>0.6993609651228978</v>
      </c>
      <c r="H51" s="5">
        <f t="shared" si="4"/>
        <v>0.86778339042796104</v>
      </c>
    </row>
    <row r="52" spans="2:8" ht="25.5" customHeight="1" x14ac:dyDescent="0.15">
      <c r="B52" s="5">
        <v>9</v>
      </c>
      <c r="C52" s="5">
        <f t="shared" si="3"/>
        <v>1.8</v>
      </c>
      <c r="D52" s="5">
        <f>$C$10+$E$10*COS(2*3.14*C52/$C$4)+$G$10*COS(2*2*3.14*C52/$C$4)</f>
        <v>4.9137128682937403E-2</v>
      </c>
      <c r="E52" s="5">
        <f>-($E$10*SIN(2*3.14*C52/$C$4)+$G$10*SIN(2*2*3.14*C52/$C$4))</f>
        <v>-0.30880704342242299</v>
      </c>
      <c r="F52" s="5">
        <f>$C$11+$E$11*COS(2*3.14*C52/$C$4)+$G$11*COS(2*2*3.14*C52/$C$4)</f>
        <v>0.21375095124279553</v>
      </c>
      <c r="G52" s="5">
        <f>-($E$11*SIN(2*3.14*C52/$C$4)+$G$11*SIN(2*2*3.14*C52/$C$4))</f>
        <v>0.91911630900273833</v>
      </c>
      <c r="H52" s="5">
        <f t="shared" si="4"/>
        <v>0.33136637481534342</v>
      </c>
    </row>
    <row r="53" spans="2:8" ht="25.5" customHeight="1" x14ac:dyDescent="0.15">
      <c r="B53" s="5">
        <v>10</v>
      </c>
      <c r="C53" s="5">
        <f t="shared" si="3"/>
        <v>2</v>
      </c>
      <c r="D53" s="5">
        <f>$C$10+$E$10*COS(2*3.14*C53/$C$4)+$G$10*COS(2*2*3.14*C53/$C$4)</f>
        <v>0</v>
      </c>
      <c r="E53" s="5">
        <f>-($E$10*SIN(2*3.14*C53/$C$4)+$G$10*SIN(2*2*3.14*C53/$C$4))</f>
        <v>0</v>
      </c>
      <c r="F53" s="5">
        <f>$C$11+$E$11*COS(2*3.14*C53/$C$4)+$G$11*COS(2*2*3.14*C53/$C$4)</f>
        <v>0.35909951221661907</v>
      </c>
      <c r="G53" s="5">
        <f>-($E$11*SIN(2*3.14*C53/$C$4)+$G$11*SIN(2*2*3.14*C53/$C$4))</f>
        <v>1.1308015739364869</v>
      </c>
      <c r="H53" s="5">
        <f t="shared" si="4"/>
        <v>0</v>
      </c>
    </row>
    <row r="54" spans="2:8" ht="25.5" customHeight="1" x14ac:dyDescent="0.15">
      <c r="B54" s="5">
        <v>11</v>
      </c>
      <c r="C54" s="5">
        <f t="shared" si="3"/>
        <v>2.2000000000000002</v>
      </c>
      <c r="D54" s="5">
        <f>$C$10+$E$10*COS(2*3.14*C54/$C$4)+$G$10*COS(2*2*3.14*C54/$C$4)</f>
        <v>4.8651338621021778E-2</v>
      </c>
      <c r="E54" s="5">
        <f>-($E$10*SIN(2*3.14*C54/$C$4)+$G$10*SIN(2*2*3.14*C54/$C$4))</f>
        <v>0.30892360992771711</v>
      </c>
      <c r="F54" s="5">
        <f>$C$11+$E$11*COS(2*3.14*C54/$C$4)+$G$11*COS(2*2*3.14*C54/$C$4)</f>
        <v>0.56705484283310614</v>
      </c>
      <c r="G54" s="5">
        <f>-($E$11*SIN(2*3.14*C54/$C$4)+$G$11*SIN(2*2*3.14*C54/$C$4))</f>
        <v>1.3147455201444567</v>
      </c>
      <c r="H54" s="5">
        <f t="shared" si="4"/>
        <v>0.21841518545562069</v>
      </c>
    </row>
    <row r="55" spans="2:8" ht="25.5" customHeight="1" x14ac:dyDescent="0.15">
      <c r="B55" s="5">
        <v>12</v>
      </c>
      <c r="C55" s="5">
        <f t="shared" si="3"/>
        <v>2.4</v>
      </c>
      <c r="D55" s="5">
        <f>$C$10+$E$10*COS(2*3.14*C55/$C$4)+$G$10*COS(2*2*3.14*C55/$C$4)</f>
        <v>0.19035182718619692</v>
      </c>
      <c r="E55" s="5">
        <f>-($E$10*SIN(2*3.14*C55/$C$4)+$G$10*SIN(2*2*3.14*C55/$C$4))</f>
        <v>0.58775317219440271</v>
      </c>
      <c r="F55" s="5">
        <f>$C$11+$E$11*COS(2*3.14*C55/$C$4)+$G$11*COS(2*2*3.14*C55/$C$4)</f>
        <v>0.83023432658024421</v>
      </c>
      <c r="G55" s="5">
        <f>-($E$11*SIN(2*3.14*C55/$C$4)+$G$11*SIN(2*2*3.14*C55/$C$4))</f>
        <v>1.4519520049150278</v>
      </c>
      <c r="H55" s="5">
        <f t="shared" si="4"/>
        <v>0.36937932241008259</v>
      </c>
    </row>
    <row r="56" spans="2:8" ht="25.5" customHeight="1" x14ac:dyDescent="0.15">
      <c r="B56" s="5">
        <v>13</v>
      </c>
      <c r="C56" s="5">
        <f t="shared" si="3"/>
        <v>2.6</v>
      </c>
      <c r="D56" s="5">
        <f>$C$10+$E$10*COS(2*3.14*C56/$C$4)+$G$10*COS(2*2*3.14*C56/$C$4)</f>
        <v>0.41126255986976534</v>
      </c>
      <c r="E56" s="5">
        <f>-($E$10*SIN(2*3.14*C56/$C$4)+$G$10*SIN(2*2*3.14*C56/$C$4))</f>
        <v>0.80921809378133647</v>
      </c>
      <c r="F56" s="5">
        <f>$C$11+$E$11*COS(2*3.14*C56/$C$4)+$G$11*COS(2*2*3.14*C56/$C$4)</f>
        <v>1.1355380550991934</v>
      </c>
      <c r="G56" s="5">
        <f>-($E$11*SIN(2*3.14*C56/$C$4)+$G$11*SIN(2*2*3.14*C56/$C$4))</f>
        <v>1.5259823962604093</v>
      </c>
      <c r="H56" s="5">
        <f t="shared" si="4"/>
        <v>0.47721874647510126</v>
      </c>
    </row>
    <row r="57" spans="2:8" ht="25.5" customHeight="1" x14ac:dyDescent="0.15">
      <c r="B57" s="5">
        <v>14</v>
      </c>
      <c r="C57" s="5">
        <f t="shared" si="3"/>
        <v>2.8</v>
      </c>
      <c r="D57" s="5">
        <f>$C$10+$E$10*COS(2*3.14*C57/$C$4)+$G$10*COS(2*2*3.14*C57/$C$4)</f>
        <v>0.68979789167208461</v>
      </c>
      <c r="E57" s="5">
        <f>-($E$10*SIN(2*3.14*C57/$C$4)+$G$10*SIN(2*2*3.14*C57/$C$4))</f>
        <v>0.95165465942524075</v>
      </c>
      <c r="F57" s="5">
        <f>$C$11+$E$11*COS(2*3.14*C57/$C$4)+$G$11*COS(2*2*3.14*C57/$C$4)</f>
        <v>1.4651190229991722</v>
      </c>
      <c r="G57" s="5">
        <f>-($E$11*SIN(2*3.14*C57/$C$4)+$G$11*SIN(2*2*3.14*C57/$C$4))</f>
        <v>1.5246374048887126</v>
      </c>
      <c r="H57" s="5">
        <f t="shared" si="4"/>
        <v>0.5558575653896427</v>
      </c>
    </row>
    <row r="58" spans="2:8" ht="25.5" customHeight="1" x14ac:dyDescent="0.15">
      <c r="B58" s="5">
        <v>15</v>
      </c>
      <c r="C58" s="5">
        <f t="shared" si="3"/>
        <v>3</v>
      </c>
      <c r="D58" s="5">
        <f>$C$10+$E$10*COS(2*3.14*C58/$C$4)+$G$10*COS(2*2*3.14*C58/$C$4)</f>
        <v>0.99873585191279168</v>
      </c>
      <c r="E58" s="5">
        <f>-($E$10*SIN(2*3.14*C58/$C$4)+$G$10*SIN(2*2*3.14*C58/$C$4))</f>
        <v>1.0011246668246072</v>
      </c>
      <c r="F58" s="5">
        <f>$C$11+$E$11*COS(2*3.14*C58/$C$4)+$G$11*COS(2*2*3.14*C58/$C$4)</f>
        <v>1.7978329780215849</v>
      </c>
      <c r="G58" s="5">
        <f>-($E$11*SIN(2*3.14*C58/$C$4)+$G$11*SIN(2*2*3.14*C58/$C$4))</f>
        <v>1.4412720423667968</v>
      </c>
      <c r="H58" s="5">
        <f t="shared" si="4"/>
        <v>0.6137047626791724</v>
      </c>
    </row>
    <row r="59" spans="2:8" ht="25.5" customHeight="1" x14ac:dyDescent="0.15">
      <c r="B59" s="5">
        <v>16</v>
      </c>
      <c r="C59" s="5">
        <f t="shared" si="3"/>
        <v>3.2</v>
      </c>
      <c r="D59" s="5">
        <f>$C$10+$E$10*COS(2*3.14*C59/$C$4)+$G$10*COS(2*2*3.14*C59/$C$4)</f>
        <v>1.3078797578526</v>
      </c>
      <c r="E59" s="5">
        <f>-($E$10*SIN(2*3.14*C59/$C$4)+$G$10*SIN(2*2*3.14*C59/$C$4))</f>
        <v>0.95277865793506633</v>
      </c>
      <c r="F59" s="5">
        <f>$C$11+$E$11*COS(2*3.14*C59/$C$4)+$G$11*COS(2*2*3.14*C59/$C$4)</f>
        <v>2.1110334137406448</v>
      </c>
      <c r="G59" s="5">
        <f>-($E$11*SIN(2*3.14*C59/$C$4)+$G$11*SIN(2*2*3.14*C59/$C$4))</f>
        <v>1.2756121164246159</v>
      </c>
      <c r="H59" s="5">
        <f t="shared" si="4"/>
        <v>0.65604055849127396</v>
      </c>
    </row>
    <row r="60" spans="2:8" ht="25.5" customHeight="1" x14ac:dyDescent="0.15">
      <c r="B60" s="5">
        <v>17</v>
      </c>
      <c r="C60" s="5">
        <f t="shared" si="3"/>
        <v>3.4</v>
      </c>
      <c r="D60" s="5">
        <f>$C$10+$E$10*COS(2*3.14*C60/$C$4)+$G$10*COS(2*2*3.14*C60/$C$4)</f>
        <v>1.5870107625183456</v>
      </c>
      <c r="E60" s="5">
        <f>-($E$10*SIN(2*3.14*C60/$C$4)+$G$10*SIN(2*2*3.14*C60/$C$4))</f>
        <v>0.81133043215848855</v>
      </c>
      <c r="F60" s="5">
        <f>$C$11+$E$11*COS(2*3.14*C60/$C$4)+$G$11*COS(2*2*3.14*C60/$C$4)</f>
        <v>2.3825428823782313</v>
      </c>
      <c r="G60" s="5">
        <f>-($E$11*SIN(2*3.14*C60/$C$4)+$G$11*SIN(2*2*3.14*C60/$C$4))</f>
        <v>1.033988319156113</v>
      </c>
      <c r="H60" s="5">
        <f t="shared" si="4"/>
        <v>0.68625796119452831</v>
      </c>
    </row>
    <row r="61" spans="2:8" ht="25.5" customHeight="1" x14ac:dyDescent="0.15">
      <c r="B61" s="5">
        <v>18</v>
      </c>
      <c r="C61" s="5">
        <f t="shared" si="3"/>
        <v>3.6</v>
      </c>
      <c r="D61" s="5">
        <f>$C$10+$E$10*COS(2*3.14*C61/$C$4)+$G$10*COS(2*2*3.14*C61/$C$4)</f>
        <v>1.8088426197508083</v>
      </c>
      <c r="E61" s="5">
        <f>-($E$10*SIN(2*3.14*C61/$C$4)+$G$10*SIN(2*2*3.14*C61/$C$4))</f>
        <v>0.59059643228966907</v>
      </c>
      <c r="F61" s="5">
        <f>$C$11+$E$11*COS(2*3.14*C61/$C$4)+$G$11*COS(2*2*3.14*C61/$C$4)</f>
        <v>2.5926138396130183</v>
      </c>
      <c r="G61" s="5">
        <f>-($E$11*SIN(2*3.14*C61/$C$4)+$G$11*SIN(2*2*3.14*C61/$C$4))</f>
        <v>0.72895991832481211</v>
      </c>
      <c r="H61" s="5">
        <f t="shared" si="4"/>
        <v>0.70654122545259423</v>
      </c>
    </row>
    <row r="62" spans="2:8" ht="25.5" customHeight="1" x14ac:dyDescent="0.15">
      <c r="B62" s="5">
        <v>19</v>
      </c>
      <c r="C62" s="5">
        <f t="shared" si="3"/>
        <v>3.8</v>
      </c>
      <c r="D62" s="5">
        <f>$C$10+$E$10*COS(2*3.14*C62/$C$4)+$G$10*COS(2*2*3.14*C62/$C$4)</f>
        <v>1.9516897314504462</v>
      </c>
      <c r="E62" s="5">
        <f>-($E$10*SIN(2*3.14*C62/$C$4)+$G$10*SIN(2*2*3.14*C62/$C$4))</f>
        <v>0.31214503760276796</v>
      </c>
      <c r="F62" s="5">
        <f>$C$11+$E$11*COS(2*3.14*C62/$C$4)+$G$11*COS(2*2*3.14*C62/$C$4)</f>
        <v>2.7256923861175055</v>
      </c>
      <c r="G62" s="5">
        <f>-($E$11*SIN(2*3.14*C62/$C$4)+$G$11*SIN(2*2*3.14*C62/$C$4))</f>
        <v>0.3783588789353528</v>
      </c>
      <c r="H62" s="5">
        <f t="shared" si="4"/>
        <v>0.71824768013678464</v>
      </c>
    </row>
    <row r="63" spans="2:8" ht="25.5" customHeight="1" x14ac:dyDescent="0.15">
      <c r="B63" s="5">
        <v>20</v>
      </c>
      <c r="C63" s="5">
        <f t="shared" si="3"/>
        <v>4</v>
      </c>
      <c r="D63" s="5">
        <f>$C$10+$E$10*COS(2*3.14*C63/$C$4)+$G$10*COS(2*2*3.14*C63/$C$4)</f>
        <v>2.0015875783149233</v>
      </c>
      <c r="E63" s="5">
        <f>-($E$10*SIN(2*3.14*C63/$C$4)+$G$10*SIN(2*2*3.14*C63/$C$4))</f>
        <v>3.1878383372546419E-3</v>
      </c>
      <c r="F63" s="5">
        <f>$C$11+$E$11*COS(2*3.14*C63/$C$4)+$G$11*COS(2*2*3.14*C63/$C$4)</f>
        <v>2.7718165484343826</v>
      </c>
      <c r="G63" s="5">
        <f>-($E$11*SIN(2*3.14*C63/$C$4)+$G$11*SIN(2*2*3.14*C63/$C$4))</f>
        <v>3.8411915315726504E-3</v>
      </c>
      <c r="H63" s="5">
        <f t="shared" si="4"/>
        <v>0.72212145354035484</v>
      </c>
    </row>
  </sheetData>
  <mergeCells count="7">
    <mergeCell ref="A2:E2"/>
    <mergeCell ref="C41:H41"/>
    <mergeCell ref="B15:G15"/>
    <mergeCell ref="B6:E6"/>
    <mergeCell ref="D4:E4"/>
    <mergeCell ref="B12:H12"/>
    <mergeCell ref="B9:G9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金沢大学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nakayama</cp:lastModifiedBy>
  <dcterms:created xsi:type="dcterms:W3CDTF">2014-06-16T11:17:21Z</dcterms:created>
  <dcterms:modified xsi:type="dcterms:W3CDTF">2014-06-16T12:53:37Z</dcterms:modified>
</cp:coreProperties>
</file>